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Cover page" sheetId="1" r:id="rId1"/>
    <sheet name="BS" sheetId="2" r:id="rId2"/>
    <sheet name="PL" sheetId="3" r:id="rId3"/>
    <sheet name="SCE " sheetId="4" r:id="rId4"/>
    <sheet name="CF" sheetId="5" r:id="rId5"/>
    <sheet name="Explanatory Notes" sheetId="6" r:id="rId6"/>
    <sheet name="CGS" sheetId="7" r:id="rId7"/>
    <sheet name="All Shedule" sheetId="8" r:id="rId8"/>
  </sheets>
  <definedNames/>
  <calcPr fullCalcOnLoad="1"/>
</workbook>
</file>

<file path=xl/sharedStrings.xml><?xml version="1.0" encoding="utf-8"?>
<sst xmlns="http://schemas.openxmlformats.org/spreadsheetml/2006/main" count="594" uniqueCount="424">
  <si>
    <t>Investment in Share (At Cost)</t>
  </si>
  <si>
    <t>Net Tangible Fixed Assets (At cost less accumulated depreciation)</t>
  </si>
  <si>
    <t xml:space="preserve"> Tax Holiday Reserve</t>
  </si>
  <si>
    <t xml:space="preserve"> Retained Earnings/(Loss)-As per Profit &amp; Loss A/C</t>
  </si>
  <si>
    <t>sch.</t>
  </si>
  <si>
    <t>Net Assets Value Per Share (NAVPS)</t>
  </si>
  <si>
    <t>Total Non Current Assets (A)</t>
  </si>
  <si>
    <t xml:space="preserve">  Long Term Loan </t>
  </si>
  <si>
    <t>Amount in Taka</t>
  </si>
  <si>
    <t>Current Assets:</t>
  </si>
  <si>
    <t xml:space="preserve">  Advance, Deposit and Prepayments</t>
  </si>
  <si>
    <t>Non-Current Assets:</t>
  </si>
  <si>
    <t>Current Liabilities and Provisions:</t>
  </si>
  <si>
    <t>Shareholders' Equity:</t>
  </si>
  <si>
    <t>Non-Current Liabilities:</t>
  </si>
  <si>
    <t xml:space="preserve">  Inventories</t>
  </si>
  <si>
    <t xml:space="preserve">  Cash and Cash Equivalents</t>
  </si>
  <si>
    <t>Total Current Assets (B) =</t>
  </si>
  <si>
    <t xml:space="preserve"> Share Capital</t>
  </si>
  <si>
    <t>ALHAJ TEXTILE MILLS LIMITED</t>
  </si>
  <si>
    <t xml:space="preserve">  Advance Against Sales</t>
  </si>
  <si>
    <t xml:space="preserve">  Security and Other Deposits</t>
  </si>
  <si>
    <t xml:space="preserve">  Provision for Taxes</t>
  </si>
  <si>
    <t xml:space="preserve">  Bank Overdraft</t>
  </si>
  <si>
    <t xml:space="preserve">  Workers' Profit Participation Fund</t>
  </si>
  <si>
    <t xml:space="preserve">  Other Current Liabilities</t>
  </si>
  <si>
    <t xml:space="preserve"> Reserve and Surplus</t>
  </si>
  <si>
    <t>PARTICULARS</t>
  </si>
  <si>
    <t xml:space="preserve">  Cost of Goods Sold</t>
  </si>
  <si>
    <t>Gross Profit / (Loss) =</t>
  </si>
  <si>
    <t>Operating Expenses:</t>
  </si>
  <si>
    <t xml:space="preserve">  Administrative Expenses</t>
  </si>
  <si>
    <t xml:space="preserve">  Selling &amp; Distribution Expenses</t>
  </si>
  <si>
    <t>Total Operating Expenses</t>
  </si>
  <si>
    <t>Financial Expenses :</t>
  </si>
  <si>
    <t>Interest on C.C loan</t>
  </si>
  <si>
    <t>Interest on long term loan</t>
  </si>
  <si>
    <t xml:space="preserve">Net Operating Profit / (Loss) </t>
  </si>
  <si>
    <t>Bank Interest Received on STD A/C</t>
  </si>
  <si>
    <t>Dividend Received  from CDBL</t>
  </si>
  <si>
    <t xml:space="preserve">Provision for Income Tax </t>
  </si>
  <si>
    <t>Net Profit / (Loss) After Tax  =</t>
  </si>
  <si>
    <t>Earning per Share(Per value Taka 10 )(EPS)</t>
  </si>
  <si>
    <t xml:space="preserve">  Collections From Turnover &amp; Others</t>
  </si>
  <si>
    <t>Total Cash Flow from Operating Activities  = A</t>
  </si>
  <si>
    <t>Disposal of Fixed Assets</t>
  </si>
  <si>
    <t>Total Cash Flow from Investing Activities  = B</t>
  </si>
  <si>
    <t xml:space="preserve">  Long Term Loan (Repaid) / Increase</t>
  </si>
  <si>
    <t>Total Cash Flow from Financing Activities  = C</t>
  </si>
  <si>
    <t>Net Operating  Cash Flow per share =</t>
  </si>
  <si>
    <t>Work in Process (closing)</t>
  </si>
  <si>
    <t>Wastage recoverable</t>
  </si>
  <si>
    <t>Total Consumption</t>
  </si>
  <si>
    <t>Stores &amp; Spares</t>
  </si>
  <si>
    <t>Cost of production</t>
  </si>
  <si>
    <t>Total Cost of Goods Sold</t>
  </si>
  <si>
    <t xml:space="preserve">Particulars </t>
  </si>
  <si>
    <t xml:space="preserve">Share </t>
  </si>
  <si>
    <t xml:space="preserve">Tax Holiday </t>
  </si>
  <si>
    <t>Reserves &amp;</t>
  </si>
  <si>
    <t xml:space="preserve">Retained </t>
  </si>
  <si>
    <t xml:space="preserve">Total </t>
  </si>
  <si>
    <t xml:space="preserve">Capital </t>
  </si>
  <si>
    <t xml:space="preserve">Reserve </t>
  </si>
  <si>
    <t>Surplus</t>
  </si>
  <si>
    <t>Earnings</t>
  </si>
  <si>
    <t>Amount [Tk.]</t>
  </si>
  <si>
    <t>Adjustment against Reserve on Revaluation of Fixed Assets</t>
  </si>
  <si>
    <t>Stores and Spares</t>
  </si>
  <si>
    <t>Store in Transit</t>
  </si>
  <si>
    <t>Stock at Section</t>
  </si>
  <si>
    <t>Particulars</t>
  </si>
  <si>
    <t>Advances:</t>
  </si>
  <si>
    <t>Advance Against Company Income Tax</t>
  </si>
  <si>
    <t>Pre-paid Insurance</t>
  </si>
  <si>
    <t>Deposits:</t>
  </si>
  <si>
    <t>Custom Deposit</t>
  </si>
  <si>
    <t>Deposit at Agrani bank against BTMC liabilities(Principal)</t>
  </si>
  <si>
    <t>Bank guarantee of Agrani Bank ltd</t>
  </si>
  <si>
    <t>Security and Other Deposits:</t>
  </si>
  <si>
    <t>Against Oxygen Cylinder</t>
  </si>
  <si>
    <t>Against Telephone</t>
  </si>
  <si>
    <t>Against Telephone (CDBL)</t>
  </si>
  <si>
    <t>Against Head Office rent</t>
  </si>
  <si>
    <t>Against Gas Line (Pashchimanchal Gas Co. Ltd)</t>
  </si>
  <si>
    <t>Total =</t>
  </si>
  <si>
    <t>Cash in Hand</t>
  </si>
  <si>
    <t>Agrani Bank ISD A/C NO. CD-1085</t>
  </si>
  <si>
    <t>Agrani Bank, Dhaka A/C NO. CD-1532</t>
  </si>
  <si>
    <t>Janata Bank, Ishurdi -CD-373</t>
  </si>
  <si>
    <t>Agrani Bank CD A/C No-1773</t>
  </si>
  <si>
    <t>Agrani Bank STD A/C No-152</t>
  </si>
  <si>
    <t>Salary &amp; wages clearing account</t>
  </si>
  <si>
    <t>Provision for other finance</t>
  </si>
  <si>
    <t>Un-paid salary &amp; wages</t>
  </si>
  <si>
    <t>Income Tax deduction from parties</t>
  </si>
  <si>
    <t>Other Sundry Creditors</t>
  </si>
  <si>
    <t>Cash Loan</t>
  </si>
  <si>
    <t>Provision for Accounting Year 2003-04</t>
  </si>
  <si>
    <t>Provision for Accounting Year 2007-08</t>
  </si>
  <si>
    <t>Total</t>
  </si>
  <si>
    <t>Salary and allowances</t>
  </si>
  <si>
    <t>Bonus</t>
  </si>
  <si>
    <t>Directors Remuneration</t>
  </si>
  <si>
    <t>Board Meeting Fee</t>
  </si>
  <si>
    <t>Repairs of Vehicals</t>
  </si>
  <si>
    <t>Priting and Stationery</t>
  </si>
  <si>
    <t>Rent Rates and Taxes</t>
  </si>
  <si>
    <t>Petrol for Car</t>
  </si>
  <si>
    <t>Depreciation</t>
  </si>
  <si>
    <t>Postae, Telegram and Trancall</t>
  </si>
  <si>
    <t>Fooding and Entertainment</t>
  </si>
  <si>
    <t>Fees and Professional Charges</t>
  </si>
  <si>
    <t>Annual Subscription</t>
  </si>
  <si>
    <t>News Paper and magazine</t>
  </si>
  <si>
    <t>Bank Charges</t>
  </si>
  <si>
    <t>Miscellanous Expenses</t>
  </si>
  <si>
    <t>Advertisement Expenses</t>
  </si>
  <si>
    <t>Water and Gas Supplies Expenses</t>
  </si>
  <si>
    <t>Annual General Meeting Expenses</t>
  </si>
  <si>
    <t>Car Parking Expenses</t>
  </si>
  <si>
    <t>VAT Expenses</t>
  </si>
  <si>
    <t>Insurance Premium</t>
  </si>
  <si>
    <t>Electricity &amp; Power</t>
  </si>
  <si>
    <t>Repairs and Main. for outsite party</t>
  </si>
  <si>
    <t>Cooly Charge</t>
  </si>
  <si>
    <t>Sales Promotion Expenses</t>
  </si>
  <si>
    <t>Salary &amp; Allowances</t>
  </si>
  <si>
    <t>Wages and allowances</t>
  </si>
  <si>
    <t>Spare Parts</t>
  </si>
  <si>
    <t>Packing Materials</t>
  </si>
  <si>
    <t>Lubricants</t>
  </si>
  <si>
    <t>Electrical Materials</t>
  </si>
  <si>
    <t>Other Maintenances materials</t>
  </si>
  <si>
    <t>Carriage in Word</t>
  </si>
  <si>
    <t>Electricity and Power</t>
  </si>
  <si>
    <t>Gas Bill for Generator</t>
  </si>
  <si>
    <t>Depreciation Charges</t>
  </si>
  <si>
    <t>Rent, Rate and Taxes</t>
  </si>
  <si>
    <t>Insurances Premium</t>
  </si>
  <si>
    <t>Postage &amp; Telephone</t>
  </si>
  <si>
    <t>30 June 2011</t>
  </si>
  <si>
    <t xml:space="preserve"> Debtors</t>
  </si>
  <si>
    <t xml:space="preserve">  Advance Income Tax  </t>
  </si>
  <si>
    <t xml:space="preserve"> Acquisition of Fixed assets </t>
  </si>
  <si>
    <t>Bank Overdraft (Repaid)/Increase</t>
  </si>
  <si>
    <t xml:space="preserve"> Net Cash Flow  = (A+B+C)=D </t>
  </si>
  <si>
    <t>CASH FLOW FROM OPERATING ACTIVITIES:</t>
  </si>
  <si>
    <t>CASH FLOW FROM INVESTING ACTIVITIES:</t>
  </si>
  <si>
    <t>CASH FLOW FROM FINANCING  ACTIVITIES:</t>
  </si>
  <si>
    <t>Cash and Cash Equivalents at Opening  E.</t>
  </si>
  <si>
    <t>Cash and Cash Equivalents at Closing F=(D+E)</t>
  </si>
  <si>
    <t>Wast Cotton Consumption</t>
  </si>
  <si>
    <t>Investment in Share of AJML</t>
  </si>
  <si>
    <t>Investment in Share Of CDBL -Equity</t>
  </si>
  <si>
    <t>Investment in Share Of CDBL -Bonus share</t>
  </si>
  <si>
    <t>Trade Debtors (Export Sales):</t>
  </si>
  <si>
    <t>Sundry Debtors:</t>
  </si>
  <si>
    <t>Uniform</t>
  </si>
  <si>
    <t>Leave Pay</t>
  </si>
  <si>
    <t>Bobbin &amp; Shuttle Expenses</t>
  </si>
  <si>
    <t>Canteen Subsidy</t>
  </si>
  <si>
    <t xml:space="preserve">      Total </t>
  </si>
  <si>
    <t>Operating Profit / (Loss)</t>
  </si>
  <si>
    <t xml:space="preserve">  Revenue (Turnover) </t>
  </si>
  <si>
    <t>Received from Borrowing (Cash)</t>
  </si>
  <si>
    <t>Gratuity</t>
  </si>
  <si>
    <t>Medical Expenses</t>
  </si>
  <si>
    <t>Chairman's Honorarium</t>
  </si>
  <si>
    <t>Other Servicing(Monitor)</t>
  </si>
  <si>
    <t>Delivery &amp; Distribution Exp.</t>
  </si>
  <si>
    <t>Gas Generator Operating Exp.</t>
  </si>
  <si>
    <t>July,11-March,12</t>
  </si>
  <si>
    <t>31 March 2012</t>
  </si>
  <si>
    <t>January,12-March,12</t>
  </si>
  <si>
    <t>Annual Festival Expenses</t>
  </si>
  <si>
    <t>Agrani Bank Ltd. Industrial Loan-Principal</t>
  </si>
  <si>
    <t>1st BMRE</t>
  </si>
  <si>
    <t>2nd BMRE</t>
  </si>
  <si>
    <t>Opening Balance</t>
  </si>
  <si>
    <t>Add: Received from Agrani Bank</t>
  </si>
  <si>
    <t>Less: Payment</t>
  </si>
  <si>
    <t>Agrani Bank Ltd. Industrial Loan-Interest</t>
  </si>
  <si>
    <t xml:space="preserve">Add: Provision for Interest </t>
  </si>
  <si>
    <t>Total Long Term Loan Fund</t>
  </si>
  <si>
    <t>Other Income</t>
  </si>
  <si>
    <t>Assets &amp; Properties</t>
  </si>
  <si>
    <t>Capital &amp; Liabilities</t>
  </si>
  <si>
    <t>C.D.B.L Expenses</t>
  </si>
  <si>
    <t>Service charge of Head Office</t>
  </si>
  <si>
    <t>Repairs and Main. Of vehicle (Tyre Tube)</t>
  </si>
  <si>
    <t>Truck expenses</t>
  </si>
  <si>
    <t>Net Profit after Tax of 31-03-2012</t>
  </si>
  <si>
    <t>Total Current Liabilities (D) =</t>
  </si>
  <si>
    <t>Statement of Financial Position (Un-Audited)</t>
  </si>
  <si>
    <t>30 June 2012</t>
  </si>
  <si>
    <t>Total Assets &amp; Properties C= (A+B)</t>
  </si>
  <si>
    <t>Total Non Current Liabilities =(E)</t>
  </si>
  <si>
    <t>Total Liabilities F=(D+E)</t>
  </si>
  <si>
    <t>Total Shareholders' Equity  =(G)</t>
  </si>
  <si>
    <t>Total Capital &amp; Liabilites H=(G+F)</t>
  </si>
  <si>
    <t>Managing Director</t>
  </si>
  <si>
    <t>Annex-1</t>
  </si>
  <si>
    <t>Sr.Accounts Officer</t>
  </si>
  <si>
    <t>Chief Accountant</t>
  </si>
  <si>
    <t>31 March 2013</t>
  </si>
  <si>
    <t xml:space="preserve">  Payment for Cost and  Expenses</t>
  </si>
  <si>
    <t>Comprehensive Income Statement (Un-Audited)</t>
  </si>
  <si>
    <r>
      <t>3</t>
    </r>
    <r>
      <rPr>
        <b/>
        <vertAlign val="superscript"/>
        <sz val="10"/>
        <rFont val="Book Antiqua"/>
        <family val="1"/>
      </rPr>
      <t>rd</t>
    </r>
    <r>
      <rPr>
        <b/>
        <sz val="10"/>
        <rFont val="Book Antiqua"/>
        <family val="1"/>
      </rPr>
      <t xml:space="preserve"> quarter</t>
    </r>
  </si>
  <si>
    <r>
      <t>For the 3</t>
    </r>
    <r>
      <rPr>
        <b/>
        <u val="single"/>
        <vertAlign val="superscript"/>
        <sz val="10"/>
        <rFont val="Arial"/>
        <family val="2"/>
      </rPr>
      <t>rd</t>
    </r>
    <r>
      <rPr>
        <b/>
        <u val="single"/>
        <sz val="10"/>
        <rFont val="Arial"/>
        <family val="2"/>
      </rPr>
      <t xml:space="preserve"> Quarter ended 31 March 2013</t>
    </r>
  </si>
  <si>
    <t>Interim Period</t>
  </si>
  <si>
    <t>July,12-March,13</t>
  </si>
  <si>
    <t>January,13-March,13</t>
  </si>
  <si>
    <r>
      <t>For the 3</t>
    </r>
    <r>
      <rPr>
        <b/>
        <u val="single"/>
        <vertAlign val="superscript"/>
        <sz val="10"/>
        <rFont val="Book Antiqua"/>
        <family val="1"/>
      </rPr>
      <t>rd</t>
    </r>
    <r>
      <rPr>
        <b/>
        <u val="single"/>
        <sz val="10"/>
        <rFont val="Book Antiqua"/>
        <family val="1"/>
      </rPr>
      <t xml:space="preserve"> Quarter ended 31 March  2013</t>
    </r>
  </si>
  <si>
    <t>Net profit /Loss before Tax &amp; WPPF</t>
  </si>
  <si>
    <t>Statement of Cash Flow (Un-Audited)</t>
  </si>
  <si>
    <t>Statement Changes in Equity (Un-Audited)</t>
  </si>
  <si>
    <t>Net Profit after Tax of 31-03-2013</t>
  </si>
  <si>
    <t>Previous year's adjustment against Bonus Share</t>
  </si>
  <si>
    <r>
      <t>For the 3</t>
    </r>
    <r>
      <rPr>
        <b/>
        <u val="single"/>
        <vertAlign val="superscript"/>
        <sz val="10"/>
        <rFont val="Arial"/>
        <family val="2"/>
      </rPr>
      <t>rd</t>
    </r>
    <r>
      <rPr>
        <b/>
        <u val="single"/>
        <sz val="10"/>
        <rFont val="Arial"/>
        <family val="2"/>
      </rPr>
      <t xml:space="preserve"> Quarter ended 31 March 2012</t>
    </r>
  </si>
  <si>
    <t>Cost of Goods Sold</t>
  </si>
  <si>
    <t xml:space="preserve">Work in Process (opening) </t>
  </si>
  <si>
    <t>Janata Bank,  STD A/C No-000887</t>
  </si>
  <si>
    <t>Sonali Bank, Dhaka. CD A/C No- (969)</t>
  </si>
  <si>
    <t>Janata Bank CD A/C 33066246</t>
  </si>
  <si>
    <t>Provision for Accounting Year 2010-11</t>
  </si>
  <si>
    <t>Provision for Accounting Year 2011-2012</t>
  </si>
  <si>
    <t>Provision for Accounting Year 2012-2013</t>
  </si>
  <si>
    <t xml:space="preserve"> Bank Overdraft : Tk.18,772,079.78 </t>
  </si>
  <si>
    <t>Agrani Bank - Cash Credit (Hyp.) - A/C-60</t>
  </si>
  <si>
    <t>Agrani Bank- Cash Credit (Pledge) - A/C</t>
  </si>
  <si>
    <t>Long Term Loan Fund: Tk.139,123,632.80</t>
  </si>
  <si>
    <t>The above balance is made of the following:</t>
  </si>
  <si>
    <t>Capital Reserve</t>
  </si>
  <si>
    <t>Reserve on Revaluation of Fexed assets</t>
  </si>
  <si>
    <t>General Reserve</t>
  </si>
  <si>
    <t>Travelling and Conveyances</t>
  </si>
  <si>
    <t>Raw Materials Consumed</t>
  </si>
  <si>
    <t xml:space="preserve">Factory Wages &amp; Allowances </t>
  </si>
  <si>
    <t xml:space="preserve">Other Factory Overhead </t>
  </si>
  <si>
    <t>Factory Salary &amp; Allowance</t>
  </si>
  <si>
    <t>Finished Goods (Opening)</t>
  </si>
  <si>
    <t>Finished Goods (Closing)</t>
  </si>
  <si>
    <t>Loss on Sale of  Waste Cotton</t>
  </si>
  <si>
    <t xml:space="preserve"> Investment :Tk.15,000,840.60</t>
  </si>
  <si>
    <t xml:space="preserve">Net profit /Loss before Tax </t>
  </si>
  <si>
    <t>Roof Maintenance Materials</t>
  </si>
  <si>
    <t>Repairs and Maintenance of Electric Equipment</t>
  </si>
  <si>
    <t>Printing and Stationery</t>
  </si>
  <si>
    <t>Repairs and Maintenance of  Bowndary Wall</t>
  </si>
  <si>
    <t>Selling &amp; Distribution Expenses:Tk.569,450.00</t>
  </si>
  <si>
    <t>Factory wages &amp; Allowance:Tk.15,041,696.00,</t>
  </si>
  <si>
    <t>Store &amp; Spares:Tk.8,142,002.93</t>
  </si>
  <si>
    <t>Factory Salary &amp; Allowance:Tk.2,966,430.25</t>
  </si>
  <si>
    <t xml:space="preserve"> Debtors : Tk.3,424,486.61</t>
  </si>
  <si>
    <t xml:space="preserve"> Advance, Deposits and Prepayment : Tk60,686,325.34</t>
  </si>
  <si>
    <t>Prime Bank ,IBB Dilkusha CD A/C 60031045</t>
  </si>
  <si>
    <t>Prime Bank ,Ishurdi Pabna CD A/C 60008502</t>
  </si>
  <si>
    <t xml:space="preserve"> Cash &amp; Cash Equivalents : Tk.31,304,947.82</t>
  </si>
  <si>
    <t>Creditors (Staff &amp; Officer)</t>
  </si>
  <si>
    <t>Audit Committee Fee</t>
  </si>
  <si>
    <t>Purchase Committee Fee</t>
  </si>
  <si>
    <t>Legal Fee and Other Fee</t>
  </si>
  <si>
    <t>Inventory Audit Fee</t>
  </si>
  <si>
    <t>Accounts Audit Fee</t>
  </si>
  <si>
    <t>Survey Fee and Charges</t>
  </si>
  <si>
    <t>Sanitation Expenses</t>
  </si>
  <si>
    <t>Celebrating expenses of Independent Day</t>
  </si>
  <si>
    <t>Dish Line Communication Exp.</t>
  </si>
  <si>
    <t>PABX Installation Exp.</t>
  </si>
  <si>
    <t>Garage Rent</t>
  </si>
  <si>
    <t>Depreciation Charges of Rev.of Fixed Assets</t>
  </si>
  <si>
    <t>Other Factory Overhead:Tk31,436,143.19</t>
  </si>
  <si>
    <t>Reserve and Surplus :Tk.25,583,889.53</t>
  </si>
  <si>
    <t>Less:Workers Profit Participation Fund @ 5%</t>
  </si>
  <si>
    <t>Administrative Expensess:Tk.10,802,125.66</t>
  </si>
  <si>
    <t>Audit Fee</t>
  </si>
  <si>
    <t>Against  VAT on Board Meeting Fee</t>
  </si>
  <si>
    <t xml:space="preserve"> Against Company Income Tax</t>
  </si>
  <si>
    <t>Previous year's adjustment: Against Bonus Share</t>
  </si>
  <si>
    <t>Investment in  FDR with Prime Bank Ltd.</t>
  </si>
  <si>
    <t xml:space="preserve"> Inventories : Tk.98,793,154.82</t>
  </si>
  <si>
    <t>Provision for other exp.adjust.</t>
  </si>
  <si>
    <t>Provision for Taxes : Tk6,732,959.00</t>
  </si>
  <si>
    <t>Sramik Kallan Tahabil</t>
  </si>
  <si>
    <t>Provisions for other liabilities and charges</t>
  </si>
  <si>
    <t xml:space="preserve"> Other Current Liabilities : </t>
  </si>
  <si>
    <t>24)</t>
  </si>
  <si>
    <t>25)</t>
  </si>
  <si>
    <t>26)</t>
  </si>
  <si>
    <t>27)</t>
  </si>
  <si>
    <t>28)</t>
  </si>
  <si>
    <t>31)</t>
  </si>
  <si>
    <t>32)</t>
  </si>
  <si>
    <t>33)</t>
  </si>
  <si>
    <t>34)</t>
  </si>
  <si>
    <t>40)</t>
  </si>
  <si>
    <t>30.a</t>
  </si>
  <si>
    <t>30.b</t>
  </si>
  <si>
    <t>Explanatory Notes:</t>
  </si>
  <si>
    <t>These financial statements have been prepared under the historical cost convention and going concern basis</t>
  </si>
  <si>
    <t>No interim dividend paid during the interim period ended on 31.st March 2013</t>
  </si>
  <si>
    <t>Last years nine month's figures were rearranged where considered necessary to conform to current nine months presentation.</t>
  </si>
  <si>
    <t>Figures were rounded-off to the nearest thousand Taka</t>
  </si>
  <si>
    <t>Value in Taka "000"</t>
  </si>
  <si>
    <t>General information</t>
  </si>
  <si>
    <t>Going Concern:</t>
  </si>
  <si>
    <t>Basis of preparation</t>
  </si>
  <si>
    <t>Accounting policies</t>
  </si>
  <si>
    <t>The accounting policies adopted are consistent with those of the previous financial year except as described below.</t>
  </si>
  <si>
    <t>Taxes on income in the interim periods are accrued using the tax rate that would be applicable to expected total annual earnings.</t>
  </si>
  <si>
    <t>Measurement basis used in preparing the Financial Statements:</t>
  </si>
  <si>
    <t>Amounts in Financial Statements (except Fixed Assets) have been measured on “Historical Cost” basis, which are the most commonly adopted basis as provided in “ The Framework for the preparation and presentation of financial statements” issued by the International Accounting Standards Committee (IASC-1).</t>
  </si>
  <si>
    <t>Risk and Uncertainties for use of Estimates in Preparation of Financial Statements:</t>
  </si>
  <si>
    <t>Materiality and Aggregation:</t>
  </si>
  <si>
    <t>Each material item has been presented separately in company’s financial statements. Immaterial amounts have been aggregated with the amounts of similar nature of function.</t>
  </si>
  <si>
    <t>As on                      31 March,2013</t>
  </si>
  <si>
    <t>As on                         30 June, 2012</t>
  </si>
  <si>
    <t>Net Tangible Fixed Assets (at cost less accumulated depreciation)</t>
  </si>
  <si>
    <t>Fixed assets have been shown at cost including revaluation less accumulated depreciation in accordance with BAS-16. Land &amp; Land Development, Building &amp; Other Construction of earlier Unit no. 1 and Plant &amp; Machinery of earlier Unit No. 1 were revalued in 1988-1989.</t>
  </si>
  <si>
    <t>Total land owned by Company is 57.42 acres. Title deed of land for 50.41 acres has been     reportedly lying with the Agrani Bank Ltd., Ishurdi Br., and Title deed for 7.01 acres purchased at Valuka under Jamirdia Mauja of Mymensingh District are with the company.</t>
  </si>
  <si>
    <t xml:space="preserve">Investments in Shares &amp; FDR (at cost)  </t>
  </si>
  <si>
    <t>During the period, investment in shares remained same as beore but FDR have increased for  Tk. 10,000,000.00.</t>
  </si>
  <si>
    <t>Current Assets</t>
  </si>
  <si>
    <t>Inventories   [BAS-2]</t>
  </si>
  <si>
    <t>Debtors</t>
  </si>
  <si>
    <t>Advance, Deposit and Prepayments</t>
  </si>
  <si>
    <t xml:space="preserve">Cash and Cash Equivalents (excluding bank overdrafts) </t>
  </si>
  <si>
    <t>Inventories</t>
  </si>
  <si>
    <t>Debtors:</t>
  </si>
  <si>
    <t>Trade Debtors are stated in accounts at original invoice value. It has decreased from end balance of last year by Tk. 1,330,039.37</t>
  </si>
  <si>
    <t>Cash and Cash Equivalents:</t>
  </si>
  <si>
    <t>Current Liabilities and Provisions</t>
  </si>
  <si>
    <t>Advance against Sales</t>
  </si>
  <si>
    <t>Security and Other Deposits</t>
  </si>
  <si>
    <t>Other Current Liabilities</t>
  </si>
  <si>
    <t xml:space="preserve">Provisions for other liabilities and charges </t>
  </si>
  <si>
    <t>Bank Overdrat</t>
  </si>
  <si>
    <t>Workers' Profit Participation Fund</t>
  </si>
  <si>
    <t>Non-current Liabilities</t>
  </si>
  <si>
    <t>Long Term Loan</t>
  </si>
  <si>
    <t>Shareholders' Equity</t>
  </si>
  <si>
    <t>Ordinary Share Capital</t>
  </si>
  <si>
    <t>Reserve and Surplus</t>
  </si>
  <si>
    <t>Tax Holiday Reserve</t>
  </si>
  <si>
    <t>Retained Earnings/(Loss)</t>
  </si>
  <si>
    <t>..</t>
  </si>
  <si>
    <t>Turnover</t>
  </si>
  <si>
    <t>Financial Expense</t>
  </si>
  <si>
    <t>Non-operating Income</t>
  </si>
  <si>
    <t>Provision on Income Tax</t>
  </si>
  <si>
    <t>Seasonal or cyclical variations in total sales</t>
  </si>
  <si>
    <t xml:space="preserve">The company operates in industries where significant seasonal or cyclical variations in total sales are not experienced during the reporting period. </t>
  </si>
  <si>
    <t>Segment Reporting</t>
  </si>
  <si>
    <t>The company has no reportable segments as per requirement of BAS-14.</t>
  </si>
  <si>
    <t xml:space="preserve">Events After the Balance Sheet Date </t>
  </si>
  <si>
    <t>Related Party Tansaction</t>
  </si>
  <si>
    <t xml:space="preserve">The company is not connected to any related party as such no related party transaction is involved. </t>
  </si>
  <si>
    <t>Contingent Liabilities</t>
  </si>
  <si>
    <r>
      <t>It is a ‘company’ incorporated on March 3</t>
    </r>
    <r>
      <rPr>
        <vertAlign val="superscript"/>
        <sz val="12"/>
        <color indexed="8"/>
        <rFont val="Times New Roman"/>
        <family val="1"/>
      </rPr>
      <t>rd</t>
    </r>
    <r>
      <rPr>
        <sz val="12"/>
        <color indexed="8"/>
        <rFont val="Times New Roman"/>
        <family val="1"/>
      </rPr>
      <t>. 1961 under the Companies Act, 1913 (subsequently amended in 1994) as a private limited company and subsequently it was converted as a public limited company by share on October 7</t>
    </r>
    <r>
      <rPr>
        <vertAlign val="superscript"/>
        <sz val="12"/>
        <color indexed="8"/>
        <rFont val="Times New Roman"/>
        <family val="1"/>
      </rPr>
      <t>th</t>
    </r>
    <r>
      <rPr>
        <sz val="12"/>
        <color indexed="8"/>
        <rFont val="Times New Roman"/>
        <family val="1"/>
      </rPr>
      <t>. 1967.  Its shares are listed in the Dhaka Stock Exchange Limited.</t>
    </r>
  </si>
  <si>
    <t>Note: The details with selected notes of the published nine months financial statements can be available in the web-site of the Company The  web-site address is  www.alhajtextilemills.com</t>
  </si>
  <si>
    <t>Alhaj Textile Mills Ltd. owns and operates a cotton yarn manufacturing plant and manufacture, distribute and sale its product, yarn, in local and foreign markets.</t>
  </si>
  <si>
    <t xml:space="preserve">There is no significant event to the end of the interim period that has to be reflected in the financial statements for the interim period. </t>
  </si>
  <si>
    <t>SELECTIVE NOTES TO THE FINANCIAL STATEMENTS FOR THE NINE MONTHS ENDED ON 31.03.13</t>
  </si>
  <si>
    <t xml:space="preserve">Raw Cotton ( sheet attached)   </t>
  </si>
  <si>
    <t xml:space="preserve">Work in Process                        </t>
  </si>
  <si>
    <t xml:space="preserve">Finished Goods                          </t>
  </si>
  <si>
    <t xml:space="preserve">Wastage Stock                          </t>
  </si>
  <si>
    <t xml:space="preserve">Receivable against Export Sale  </t>
  </si>
  <si>
    <t xml:space="preserve">Short Weight claim             </t>
  </si>
  <si>
    <t xml:space="preserve">Advance agst. salary &amp; wages   </t>
  </si>
  <si>
    <t xml:space="preserve">Advance against TA/DA           </t>
  </si>
  <si>
    <t xml:space="preserve">Advance against purchase          </t>
  </si>
  <si>
    <t xml:space="preserve">Other advances &amp; Prepayment  </t>
  </si>
  <si>
    <t xml:space="preserve">Trade Creditors    </t>
  </si>
  <si>
    <t xml:space="preserve">Cash and Cash Equivalents comprise of cash in hand and cash at Bank. Cash at bank has increaed by Tk 7,373,898.19. </t>
  </si>
  <si>
    <t xml:space="preserve">Inventories increased by 19% from year end balance of last year . Major increase occurred in Raw Cotton for Tk. 16,752,499.00 and in Finished Goods for Tk. 1,581,685.73.  </t>
  </si>
  <si>
    <t>a)</t>
  </si>
  <si>
    <t>b)</t>
  </si>
  <si>
    <t>c)</t>
  </si>
  <si>
    <t>Deferred Tax calculation have not been considered. It will be shown in the yearly financial statements</t>
  </si>
  <si>
    <t>Note No</t>
  </si>
  <si>
    <t>Its registered office and principal place of business is situated at 66, Dilkusha Commercial Area, Dhaka-1000. The factory is located at Ishurdi, Pabna, Bangladesh.</t>
  </si>
  <si>
    <t>The Financial Statements of the Company have been prepared on the basis of a going concern concept.</t>
  </si>
  <si>
    <t xml:space="preserve">These Interim Financial Statements were approved for issue on 18 May 2013. </t>
  </si>
  <si>
    <t>These condensed Interim Financial Statements for the nine months ended 31 March 2013 have been prepared in accordance with BAS 34, ‘Interim Financial Reporting’. The condensed interim financial statements should be read in conjunction with the annual financial statements for the year ended 30 June 2012, which have been prepared in accordance with BFRSs.</t>
  </si>
  <si>
    <t xml:space="preserve"> Estimates</t>
  </si>
  <si>
    <t>The Preparation of financial statements in conformity with the Bangladesh Accounting Standards (BAS) requires managements to make estimates and assumptions for disclosure of provisions etc.  at the date of the financial statements and revenues and expenses during the period under report. Actual results may differ from those estimates.</t>
  </si>
  <si>
    <t>During the period, fixed assets have been increased by Tk. 11,690,257.00 mainly for Building &amp; Other Construction, Plant &amp; Machinery, Furniture &amp; Fixture and Sundry Assets.</t>
  </si>
  <si>
    <t xml:space="preserve">The growth of Current Assets 11% mainly due to increase of Cash &amp; Cash Equivalents by 31% and Inventories by 19% with a reduction of Debtors, Advance Deposits and Prepayments by 7% from last year end balances. </t>
  </si>
  <si>
    <t>Provision for Taxes</t>
  </si>
  <si>
    <t>Current Liabilities and Provisions decreased by 6% from opening balance of the year ended June 30, 2012</t>
  </si>
  <si>
    <t xml:space="preserve">No Provision has been made during the inteim period against interest on above stated unsettle Long Term Loan, as the Company has filed writ petition No. 5129 of 2009 claiming interest on Company's Special Fund deposited with   Agani Bank Ltd, Ishurdi, in this case Honorable High Court passed judgment on 15.02.2011 directing Agani Bank Ltd. to pay Special Fund amount with interest to the company. However, Agani Bank Ltd. filed appeal against the order to the Honorable Supreme Court. Moreover, Agrani Bank had also has not debited any amount as interest during previous year as well as during interim period.   </t>
  </si>
  <si>
    <t xml:space="preserve">The growth rate of Shareholders' Equity from last year's balance is recorded as 18%. . </t>
  </si>
  <si>
    <t xml:space="preserve">10% bonus share is credited to Ordinary shareholders account in the 3rd. Quarter ending March 31, 2013. </t>
  </si>
  <si>
    <t>Retained Earnings increased by Tk. 17,214,772.89 during year-to-date March 31, 2013. Main component of this is reflected under Statement of Changes in Equity attached herewith.</t>
  </si>
  <si>
    <t>As on                      31 March,2012</t>
  </si>
  <si>
    <t>Compared to turnover of the same period of last year (Tk.236,176,588.52),Year-to-date March 31,2013,Turnover has increased by 8%.</t>
  </si>
  <si>
    <t xml:space="preserve"> Compared to turnover of the same period of last year (Tk 215,987,711.33), Year-to-date March 31, 2013 Cost of Goods Sold has decreased by  1%.</t>
  </si>
  <si>
    <t>Compared to financial  expense of the same period of last year (Tk 5,729,562.00),  no financial  expense is charged during year-to-date March 31, 2013 of current year on existing bank overdraft of Tk. 18,772,079.78. This has happened due to pending legal action  continuing against Agrani Bank Ltd.referred under Note No 11 above.</t>
  </si>
  <si>
    <t xml:space="preserve"> Compared to non-operating Income of the same period of last year (Tk 787,348.79), Year-to-date March 31, 2013 non-operating Income has increased by 150%.</t>
  </si>
  <si>
    <t>Depreciation on Revalued Fixed Asset.</t>
  </si>
  <si>
    <t>Depreciation on Revalued Fixed Asset  was not charged for first and second quarters was deducted from Revaluation Reserve account . This is now corrected by charging Tk 18,55,300.92  upto third quarter.</t>
  </si>
  <si>
    <t xml:space="preserve">Income Tax expense is recognized based upon 15% during the period upto 3rd quarter 2013. This provision may be re-calculated latter on in the light of actual to be required.   </t>
  </si>
  <si>
    <t xml:space="preserve">Contingent liability is existing in relation to interest on unsettled Long Term Loan Bank Overdraft under writ petition No. 5129 / 2009 as referred under Note No 11 and 15 above.The amount has not been quantified as company's claim is much higher than the liability.Moreover the Bank is not sending any debit advice since last year on this issue. </t>
  </si>
  <si>
    <t>a) Net Asset Value=(Total Assets - Total Liabilities)</t>
  </si>
  <si>
    <t xml:space="preserve">Contingent liability tuine of Tk 16,17,198.00 is existing in relation to unsettled "Bhumi Unnayan Kar" for the year 1403 to 1418 (Bangla) as the company has filed Appeal vide Misc. Case no. 35/11 of Additional District Commissioner (Rev.), Pabna against the Union Bhumi Asstt. Officer, Poura Bhumi Office, Ishurdi, Pabna. </t>
  </si>
  <si>
    <t xml:space="preserve"> Md. Sawkat Ali                                                                                                                          Md. Talha</t>
  </si>
  <si>
    <t>Company Secretary                                                                                                                Managing Director</t>
  </si>
  <si>
    <t>S/d</t>
  </si>
  <si>
    <t xml:space="preserve">           S/d</t>
  </si>
  <si>
    <t xml:space="preserve">            S/d</t>
  </si>
  <si>
    <t>FINANCIAL STATEMENT</t>
  </si>
  <si>
    <t>of</t>
  </si>
  <si>
    <t>UN-AUDITED &amp; PROVISIONAL</t>
  </si>
  <si>
    <t>For the 3rd Quarter ended 31st March-2013</t>
  </si>
  <si>
    <t>66, Dilkusha C/A (4th Floor)</t>
  </si>
  <si>
    <t>Dhaka-1000</t>
  </si>
  <si>
    <t>Fax No: 880-2-9563951</t>
  </si>
  <si>
    <t>Email: info@alhajtextilemills.com</t>
  </si>
  <si>
    <t>Website: www.alhajtextilemills.com</t>
  </si>
  <si>
    <t xml:space="preserve"> Number of Shares used</t>
  </si>
  <si>
    <t xml:space="preserve">                                                S/d</t>
  </si>
  <si>
    <t xml:space="preserve">                     Sr.Accounts Officer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</si>
</sst>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ddd\,\ mmmm\ dd\,\ yyyy"/>
    <numFmt numFmtId="166" formatCode="[$-409]d\-mmm\-yyyy;@"/>
    <numFmt numFmtId="167" formatCode="[$-409]dd\-mmm\-yy;@"/>
    <numFmt numFmtId="168" formatCode="_(* #,##0_);_(* \(#,##0\);_(* &quot;-&quot;??_);_(@_)"/>
    <numFmt numFmtId="169" formatCode="[$-409]d\-mmm\-yy;@"/>
    <numFmt numFmtId="170" formatCode="[$-409]h:mm:ss\ AM/PM"/>
    <numFmt numFmtId="171" formatCode="00000"/>
    <numFmt numFmtId="172" formatCode="_(* #,##0.0_);_(* \(#,##0.0\);_(* &quot;-&quot;??_);_(@_)"/>
    <numFmt numFmtId="173" formatCode="_(* #,##0.000_);_(* \(#,##0.000\);_(* &quot;-&quot;??_);_(@_)"/>
    <numFmt numFmtId="174" formatCode="_(* #,##0.0000_);_(* \(#,##0.0000\);_(* &quot;-&quot;??_);_(@_)"/>
    <numFmt numFmtId="175" formatCode="_(* #,##0.000_);_(* \(#,##0.000\);_(* &quot;-&quot;???_);_(@_)"/>
    <numFmt numFmtId="176" formatCode="_(* #,##0.0000_);_(* \(#,##0.0000\);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00000_);_(* \(#,##0.00000\);_(* &quot;-&quot;??_);_(@_)"/>
    <numFmt numFmtId="182" formatCode="_(* #,##0.000000_);_(* \(#,##0.000000\);_(* &quot;-&quot;??_);_(@_)"/>
    <numFmt numFmtId="183" formatCode="_(* #,##0.0000000_);_(* \(#,##0.0000000\);_(* &quot;-&quot;??_);_(@_)"/>
  </numFmts>
  <fonts count="56">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Book Antiqua"/>
      <family val="1"/>
    </font>
    <font>
      <sz val="12"/>
      <name val="Book Antiqua"/>
      <family val="1"/>
    </font>
    <font>
      <b/>
      <sz val="10"/>
      <name val="Book Antiqua"/>
      <family val="1"/>
    </font>
    <font>
      <b/>
      <sz val="10"/>
      <name val="Arial"/>
      <family val="2"/>
    </font>
    <font>
      <b/>
      <sz val="11"/>
      <name val="Book Antiqua"/>
      <family val="1"/>
    </font>
    <font>
      <sz val="11"/>
      <name val="Book Antiqua"/>
      <family val="1"/>
    </font>
    <font>
      <b/>
      <i/>
      <sz val="11"/>
      <name val="Book Antiqua"/>
      <family val="1"/>
    </font>
    <font>
      <sz val="10"/>
      <name val="Book Antiqua"/>
      <family val="1"/>
    </font>
    <font>
      <b/>
      <i/>
      <sz val="10"/>
      <name val="Book Antiqua"/>
      <family val="1"/>
    </font>
    <font>
      <b/>
      <sz val="10"/>
      <name val="Arial Narrow"/>
      <family val="2"/>
    </font>
    <font>
      <b/>
      <sz val="12"/>
      <name val="Times New Roman"/>
      <family val="1"/>
    </font>
    <font>
      <sz val="12"/>
      <name val="Times New Roman"/>
      <family val="1"/>
    </font>
    <font>
      <i/>
      <sz val="10"/>
      <name val="Book Antiqua"/>
      <family val="1"/>
    </font>
    <font>
      <b/>
      <u val="single"/>
      <sz val="11"/>
      <name val="Book Antiqua"/>
      <family val="1"/>
    </font>
    <font>
      <b/>
      <u val="single"/>
      <sz val="12"/>
      <name val="Times New Roman"/>
      <family val="1"/>
    </font>
    <font>
      <sz val="10"/>
      <name val="Times New Roman"/>
      <family val="1"/>
    </font>
    <font>
      <b/>
      <u val="single"/>
      <sz val="10"/>
      <name val="Book Antiqua"/>
      <family val="1"/>
    </font>
    <font>
      <b/>
      <u val="single"/>
      <sz val="14"/>
      <name val="Arial"/>
      <family val="2"/>
    </font>
    <font>
      <b/>
      <u val="single"/>
      <sz val="11"/>
      <name val="Arial"/>
      <family val="2"/>
    </font>
    <font>
      <b/>
      <u val="single"/>
      <sz val="10"/>
      <name val="Arial"/>
      <family val="2"/>
    </font>
    <font>
      <b/>
      <u val="single"/>
      <sz val="14"/>
      <name val="Book Antiqua"/>
      <family val="1"/>
    </font>
    <font>
      <b/>
      <vertAlign val="superscript"/>
      <sz val="10"/>
      <name val="Book Antiqua"/>
      <family val="1"/>
    </font>
    <font>
      <b/>
      <u val="single"/>
      <vertAlign val="superscript"/>
      <sz val="10"/>
      <name val="Book Antiqua"/>
      <family val="1"/>
    </font>
    <font>
      <sz val="10"/>
      <name val="Arial Narrow"/>
      <family val="2"/>
    </font>
    <font>
      <b/>
      <u val="single"/>
      <vertAlign val="superscript"/>
      <sz val="10"/>
      <name val="Arial"/>
      <family val="2"/>
    </font>
    <font>
      <b/>
      <sz val="14"/>
      <color indexed="8"/>
      <name val="Times New Roman"/>
      <family val="1"/>
    </font>
    <font>
      <sz val="12"/>
      <color indexed="8"/>
      <name val="Times New Roman"/>
      <family val="1"/>
    </font>
    <font>
      <sz val="11"/>
      <color indexed="8"/>
      <name val="Times New Roman"/>
      <family val="1"/>
    </font>
    <font>
      <b/>
      <sz val="12"/>
      <color indexed="8"/>
      <name val="Times New Roman"/>
      <family val="1"/>
    </font>
    <font>
      <vertAlign val="superscript"/>
      <sz val="12"/>
      <color indexed="8"/>
      <name val="Times New Roman"/>
      <family val="1"/>
    </font>
    <font>
      <b/>
      <sz val="11"/>
      <color indexed="8"/>
      <name val="Times New Roman"/>
      <family val="1"/>
    </font>
    <font>
      <b/>
      <sz val="20"/>
      <name val="Times New Roman"/>
      <family val="1"/>
    </font>
    <font>
      <sz val="14"/>
      <name val="Times New Roman"/>
      <family val="1"/>
    </font>
    <font>
      <b/>
      <sz val="26"/>
      <name val="Times New Roman"/>
      <family val="1"/>
    </font>
    <font>
      <b/>
      <sz val="1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right style="thin"/>
      <top style="thin"/>
      <bottom style="thin"/>
    </border>
    <border>
      <left>
        <color indexed="63"/>
      </left>
      <right style="thin"/>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64">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0" fontId="23" fillId="0" borderId="10" xfId="0" applyFont="1" applyBorder="1" applyAlignment="1">
      <alignment horizontal="center"/>
    </xf>
    <xf numFmtId="0" fontId="21" fillId="0" borderId="0" xfId="0" applyFont="1" applyBorder="1" applyAlignment="1">
      <alignment/>
    </xf>
    <xf numFmtId="0" fontId="24" fillId="0" borderId="0" xfId="0" applyFont="1" applyBorder="1" applyAlignment="1">
      <alignment vertical="center"/>
    </xf>
    <xf numFmtId="0" fontId="24" fillId="0" borderId="0" xfId="0" applyFont="1" applyBorder="1" applyAlignment="1">
      <alignment horizontal="center" vertical="center"/>
    </xf>
    <xf numFmtId="0" fontId="0" fillId="0" borderId="0" xfId="0" applyFont="1" applyBorder="1" applyAlignment="1">
      <alignment/>
    </xf>
    <xf numFmtId="43" fontId="0" fillId="0" borderId="0" xfId="42" applyFont="1" applyBorder="1" applyAlignment="1">
      <alignment horizontal="center"/>
    </xf>
    <xf numFmtId="43" fontId="0" fillId="0" borderId="0" xfId="42" applyFont="1" applyBorder="1" applyAlignment="1">
      <alignment/>
    </xf>
    <xf numFmtId="0" fontId="0" fillId="0" borderId="0" xfId="0" applyFont="1" applyBorder="1" applyAlignment="1">
      <alignment/>
    </xf>
    <xf numFmtId="43" fontId="24" fillId="0" borderId="11" xfId="0" applyNumberFormat="1" applyFont="1" applyBorder="1" applyAlignment="1">
      <alignment/>
    </xf>
    <xf numFmtId="43" fontId="24" fillId="0" borderId="0" xfId="0" applyNumberFormat="1" applyFont="1" applyBorder="1" applyAlignment="1">
      <alignment/>
    </xf>
    <xf numFmtId="168" fontId="25" fillId="0" borderId="10" xfId="42" applyNumberFormat="1" applyFont="1" applyBorder="1" applyAlignment="1" quotePrefix="1">
      <alignment horizontal="center"/>
    </xf>
    <xf numFmtId="43" fontId="25" fillId="0" borderId="10" xfId="42" applyFont="1" applyBorder="1" applyAlignment="1">
      <alignment/>
    </xf>
    <xf numFmtId="168" fontId="25" fillId="0" borderId="10" xfId="42" applyNumberFormat="1" applyFont="1" applyBorder="1" applyAlignment="1">
      <alignment horizontal="right"/>
    </xf>
    <xf numFmtId="43" fontId="25" fillId="0" borderId="10" xfId="0" applyNumberFormat="1" applyFont="1" applyBorder="1" applyAlignment="1">
      <alignment/>
    </xf>
    <xf numFmtId="0" fontId="0" fillId="0" borderId="0" xfId="0" applyFont="1" applyBorder="1" applyAlignment="1">
      <alignment/>
    </xf>
    <xf numFmtId="0" fontId="28" fillId="0" borderId="0" xfId="0" applyFont="1" applyBorder="1" applyAlignment="1">
      <alignment/>
    </xf>
    <xf numFmtId="0" fontId="23" fillId="0" borderId="0" xfId="0" applyFont="1" applyBorder="1" applyAlignment="1">
      <alignment horizontal="center" vertical="center" wrapText="1"/>
    </xf>
    <xf numFmtId="0" fontId="23" fillId="0" borderId="0" xfId="0" applyNumberFormat="1" applyFont="1" applyBorder="1" applyAlignment="1">
      <alignment/>
    </xf>
    <xf numFmtId="164" fontId="23" fillId="0" borderId="0" xfId="0" applyNumberFormat="1" applyFont="1" applyBorder="1" applyAlignment="1">
      <alignment horizontal="center"/>
    </xf>
    <xf numFmtId="0" fontId="23" fillId="0" borderId="0" xfId="0" applyFont="1" applyBorder="1" applyAlignment="1">
      <alignment horizontal="center" vertical="center"/>
    </xf>
    <xf numFmtId="0" fontId="23" fillId="0" borderId="0" xfId="0" applyFont="1" applyBorder="1" applyAlignment="1">
      <alignment/>
    </xf>
    <xf numFmtId="0" fontId="28" fillId="0" borderId="0" xfId="0" applyFont="1" applyBorder="1" applyAlignment="1">
      <alignment horizontal="center"/>
    </xf>
    <xf numFmtId="43" fontId="28" fillId="0" borderId="0" xfId="42" applyFont="1" applyBorder="1" applyAlignment="1">
      <alignment/>
    </xf>
    <xf numFmtId="0" fontId="28" fillId="0" borderId="0" xfId="0" applyFont="1" applyBorder="1" applyAlignment="1">
      <alignment horizontal="justify" vertical="center" wrapText="1"/>
    </xf>
    <xf numFmtId="43" fontId="28" fillId="0" borderId="0" xfId="42" applyNumberFormat="1" applyFont="1" applyBorder="1" applyAlignment="1">
      <alignment/>
    </xf>
    <xf numFmtId="43" fontId="23" fillId="0" borderId="0" xfId="42" applyNumberFormat="1" applyFont="1" applyBorder="1" applyAlignment="1">
      <alignment/>
    </xf>
    <xf numFmtId="43" fontId="33" fillId="0" borderId="0" xfId="0" applyNumberFormat="1" applyFont="1" applyBorder="1" applyAlignment="1">
      <alignment horizontal="right"/>
    </xf>
    <xf numFmtId="43" fontId="28" fillId="0" borderId="0" xfId="0" applyNumberFormat="1" applyFont="1" applyBorder="1" applyAlignment="1">
      <alignment horizontal="right"/>
    </xf>
    <xf numFmtId="43" fontId="28" fillId="0" borderId="0" xfId="0" applyNumberFormat="1" applyFont="1" applyBorder="1" applyAlignment="1">
      <alignment/>
    </xf>
    <xf numFmtId="0" fontId="28" fillId="0" borderId="0" xfId="0" applyFont="1" applyFill="1" applyBorder="1" applyAlignment="1">
      <alignment horizontal="center"/>
    </xf>
    <xf numFmtId="43" fontId="23" fillId="0" borderId="0" xfId="0" applyNumberFormat="1" applyFont="1" applyBorder="1" applyAlignment="1">
      <alignment/>
    </xf>
    <xf numFmtId="43" fontId="33" fillId="0" borderId="0" xfId="42" applyNumberFormat="1" applyFont="1" applyBorder="1" applyAlignment="1">
      <alignment horizontal="right"/>
    </xf>
    <xf numFmtId="0" fontId="29" fillId="0" borderId="0" xfId="0" applyFont="1" applyBorder="1" applyAlignment="1">
      <alignment horizontal="right"/>
    </xf>
    <xf numFmtId="0" fontId="23" fillId="0" borderId="0" xfId="0" applyFont="1" applyBorder="1" applyAlignment="1">
      <alignment horizontal="right"/>
    </xf>
    <xf numFmtId="0" fontId="23" fillId="0" borderId="0" xfId="0" applyFont="1" applyBorder="1" applyAlignment="1">
      <alignment horizontal="left"/>
    </xf>
    <xf numFmtId="0" fontId="28" fillId="0" borderId="0" xfId="0" applyFont="1" applyBorder="1" applyAlignment="1">
      <alignment horizontal="left"/>
    </xf>
    <xf numFmtId="43" fontId="0" fillId="0" borderId="0" xfId="42" applyFont="1" applyBorder="1" applyAlignment="1">
      <alignment/>
    </xf>
    <xf numFmtId="43" fontId="0" fillId="0" borderId="0" xfId="0" applyNumberFormat="1" applyFont="1" applyBorder="1" applyAlignment="1">
      <alignment/>
    </xf>
    <xf numFmtId="0" fontId="33" fillId="0" borderId="0" xfId="0" applyFont="1" applyBorder="1" applyAlignment="1">
      <alignment horizontal="right"/>
    </xf>
    <xf numFmtId="0" fontId="29" fillId="0" borderId="0" xfId="0" applyFont="1" applyBorder="1" applyAlignment="1">
      <alignment/>
    </xf>
    <xf numFmtId="168" fontId="28" fillId="0" borderId="0" xfId="42" applyNumberFormat="1" applyFont="1" applyBorder="1" applyAlignment="1">
      <alignment/>
    </xf>
    <xf numFmtId="168" fontId="23" fillId="0" borderId="0" xfId="42" applyNumberFormat="1" applyFont="1" applyBorder="1" applyAlignment="1">
      <alignment/>
    </xf>
    <xf numFmtId="0" fontId="25" fillId="0" borderId="0" xfId="0" applyFont="1" applyBorder="1" applyAlignment="1">
      <alignment/>
    </xf>
    <xf numFmtId="43" fontId="23" fillId="0" borderId="10" xfId="42" applyFont="1" applyBorder="1" applyAlignment="1">
      <alignment horizontal="left"/>
    </xf>
    <xf numFmtId="43" fontId="23" fillId="0" borderId="10" xfId="42" applyFont="1" applyBorder="1" applyAlignment="1">
      <alignment horizontal="center"/>
    </xf>
    <xf numFmtId="16" fontId="23" fillId="0" borderId="10" xfId="0" applyNumberFormat="1" applyFont="1" applyBorder="1" applyAlignment="1" quotePrefix="1">
      <alignment horizontal="left"/>
    </xf>
    <xf numFmtId="43" fontId="25" fillId="0" borderId="10" xfId="42" applyFont="1" applyBorder="1" applyAlignment="1">
      <alignment horizontal="right"/>
    </xf>
    <xf numFmtId="43" fontId="25" fillId="0" borderId="10" xfId="0" applyNumberFormat="1" applyFont="1" applyBorder="1" applyAlignment="1" quotePrefix="1">
      <alignment horizontal="right"/>
    </xf>
    <xf numFmtId="43" fontId="26" fillId="0" borderId="0" xfId="42" applyFont="1" applyFill="1" applyBorder="1" applyAlignment="1">
      <alignment/>
    </xf>
    <xf numFmtId="43" fontId="26" fillId="0" borderId="0" xfId="42" applyFont="1" applyBorder="1" applyAlignment="1">
      <alignment/>
    </xf>
    <xf numFmtId="0" fontId="26" fillId="0" borderId="0" xfId="0" applyFont="1" applyBorder="1" applyAlignment="1">
      <alignment/>
    </xf>
    <xf numFmtId="168" fontId="25" fillId="0" borderId="0" xfId="42" applyNumberFormat="1" applyFont="1" applyBorder="1" applyAlignment="1" quotePrefix="1">
      <alignment horizontal="center"/>
    </xf>
    <xf numFmtId="168" fontId="25" fillId="0" borderId="0" xfId="42" applyNumberFormat="1" applyFont="1" applyBorder="1" applyAlignment="1">
      <alignment horizontal="center"/>
    </xf>
    <xf numFmtId="43" fontId="25" fillId="0" borderId="0" xfId="42" applyFont="1" applyBorder="1" applyAlignment="1">
      <alignment/>
    </xf>
    <xf numFmtId="0" fontId="28" fillId="0" borderId="0" xfId="0" applyFont="1" applyFill="1" applyBorder="1" applyAlignment="1">
      <alignment/>
    </xf>
    <xf numFmtId="0" fontId="26" fillId="0" borderId="0" xfId="0" applyFont="1" applyFill="1" applyBorder="1" applyAlignment="1">
      <alignment/>
    </xf>
    <xf numFmtId="0" fontId="25" fillId="0" borderId="0" xfId="0" applyFont="1" applyBorder="1" applyAlignment="1">
      <alignment horizontal="center"/>
    </xf>
    <xf numFmtId="43" fontId="26" fillId="0" borderId="0" xfId="42" applyNumberFormat="1" applyFont="1" applyBorder="1" applyAlignment="1">
      <alignment/>
    </xf>
    <xf numFmtId="43" fontId="25" fillId="0" borderId="0" xfId="42" applyNumberFormat="1" applyFont="1" applyBorder="1" applyAlignment="1">
      <alignment/>
    </xf>
    <xf numFmtId="0" fontId="25" fillId="0" borderId="0" xfId="0" applyFont="1" applyBorder="1" applyAlignment="1">
      <alignment horizontal="center" vertical="center"/>
    </xf>
    <xf numFmtId="43" fontId="26" fillId="0" borderId="0" xfId="42" applyNumberFormat="1" applyFont="1" applyBorder="1" applyAlignment="1">
      <alignment horizontal="right"/>
    </xf>
    <xf numFmtId="168" fontId="26" fillId="0" borderId="0" xfId="42" applyNumberFormat="1" applyFont="1" applyBorder="1" applyAlignment="1">
      <alignment horizontal="right"/>
    </xf>
    <xf numFmtId="0" fontId="25" fillId="0" borderId="0" xfId="0" applyFont="1" applyFill="1" applyBorder="1" applyAlignment="1">
      <alignment vertical="center"/>
    </xf>
    <xf numFmtId="0" fontId="26" fillId="0" borderId="0" xfId="0" applyFont="1" applyFill="1" applyBorder="1" applyAlignment="1">
      <alignment horizontal="left"/>
    </xf>
    <xf numFmtId="43" fontId="26" fillId="0" borderId="0" xfId="42" applyFont="1" applyFill="1" applyBorder="1" applyAlignment="1">
      <alignment horizontal="center"/>
    </xf>
    <xf numFmtId="0" fontId="26" fillId="0" borderId="0" xfId="0" applyFont="1" applyBorder="1" applyAlignment="1">
      <alignment horizontal="left"/>
    </xf>
    <xf numFmtId="168" fontId="25" fillId="0" borderId="0" xfId="42" applyNumberFormat="1" applyFont="1" applyBorder="1" applyAlignment="1">
      <alignment horizontal="right"/>
    </xf>
    <xf numFmtId="0" fontId="31" fillId="0" borderId="0" xfId="0" applyFont="1" applyBorder="1" applyAlignment="1">
      <alignment/>
    </xf>
    <xf numFmtId="0" fontId="32" fillId="0" borderId="0" xfId="0" applyFont="1" applyBorder="1" applyAlignment="1">
      <alignment/>
    </xf>
    <xf numFmtId="43" fontId="32" fillId="0" borderId="0" xfId="42" applyFont="1" applyBorder="1" applyAlignment="1">
      <alignment/>
    </xf>
    <xf numFmtId="43" fontId="26" fillId="0" borderId="0" xfId="42" applyFont="1" applyBorder="1" applyAlignment="1" quotePrefix="1">
      <alignment horizontal="right"/>
    </xf>
    <xf numFmtId="0" fontId="26" fillId="0" borderId="0" xfId="0" applyFont="1" applyBorder="1" applyAlignment="1" quotePrefix="1">
      <alignment horizontal="right"/>
    </xf>
    <xf numFmtId="0" fontId="31" fillId="0" borderId="0" xfId="0" applyFont="1" applyBorder="1" applyAlignment="1">
      <alignment wrapText="1"/>
    </xf>
    <xf numFmtId="43" fontId="26" fillId="0" borderId="0" xfId="42" applyFont="1" applyBorder="1" applyAlignment="1">
      <alignment horizontal="right"/>
    </xf>
    <xf numFmtId="0" fontId="0" fillId="0" borderId="0" xfId="0" applyFont="1" applyFill="1" applyBorder="1" applyAlignment="1">
      <alignment/>
    </xf>
    <xf numFmtId="0" fontId="31" fillId="0" borderId="10" xfId="0" applyFont="1" applyBorder="1" applyAlignment="1">
      <alignment horizontal="right"/>
    </xf>
    <xf numFmtId="0" fontId="22" fillId="0" borderId="0" xfId="0" applyFont="1" applyBorder="1" applyAlignment="1">
      <alignment/>
    </xf>
    <xf numFmtId="0" fontId="23" fillId="0" borderId="0" xfId="0" applyFont="1" applyBorder="1" applyAlignment="1">
      <alignment/>
    </xf>
    <xf numFmtId="168" fontId="28" fillId="0" borderId="0" xfId="0" applyNumberFormat="1" applyFont="1" applyBorder="1" applyAlignment="1">
      <alignment/>
    </xf>
    <xf numFmtId="166" fontId="21" fillId="0" borderId="10" xfId="0" applyNumberFormat="1" applyFont="1" applyBorder="1" applyAlignment="1" quotePrefix="1">
      <alignment horizontal="center" vertical="center"/>
    </xf>
    <xf numFmtId="0" fontId="23" fillId="0" borderId="12" xfId="0" applyFont="1" applyBorder="1" applyAlignment="1">
      <alignment horizontal="center"/>
    </xf>
    <xf numFmtId="0" fontId="23" fillId="0" borderId="13" xfId="0" applyFont="1" applyBorder="1" applyAlignment="1">
      <alignment horizontal="center"/>
    </xf>
    <xf numFmtId="0" fontId="23" fillId="0" borderId="14" xfId="0" applyFont="1" applyBorder="1" applyAlignment="1">
      <alignment horizontal="center"/>
    </xf>
    <xf numFmtId="43" fontId="28" fillId="0" borderId="15" xfId="42" applyFont="1" applyBorder="1" applyAlignment="1">
      <alignment horizontal="left"/>
    </xf>
    <xf numFmtId="43" fontId="28" fillId="0" borderId="16" xfId="42" applyFont="1" applyBorder="1" applyAlignment="1">
      <alignment horizontal="left"/>
    </xf>
    <xf numFmtId="0" fontId="0" fillId="0" borderId="10" xfId="0" applyBorder="1" applyAlignment="1">
      <alignment/>
    </xf>
    <xf numFmtId="43" fontId="28" fillId="0" borderId="17" xfId="42" applyFont="1" applyBorder="1" applyAlignment="1">
      <alignment horizontal="left"/>
    </xf>
    <xf numFmtId="43" fontId="28" fillId="0" borderId="18" xfId="42" applyFont="1" applyBorder="1" applyAlignment="1">
      <alignment horizontal="left"/>
    </xf>
    <xf numFmtId="43" fontId="28" fillId="0" borderId="14" xfId="42" applyFont="1" applyBorder="1" applyAlignment="1">
      <alignment horizontal="left"/>
    </xf>
    <xf numFmtId="43" fontId="28" fillId="0" borderId="15" xfId="42" applyFont="1" applyBorder="1" applyAlignment="1">
      <alignment horizontal="center"/>
    </xf>
    <xf numFmtId="43" fontId="28" fillId="0" borderId="14" xfId="42" applyFont="1" applyBorder="1" applyAlignment="1">
      <alignment/>
    </xf>
    <xf numFmtId="43" fontId="28" fillId="0" borderId="16" xfId="42" applyFont="1" applyBorder="1" applyAlignment="1">
      <alignment horizontal="center"/>
    </xf>
    <xf numFmtId="0" fontId="28" fillId="0" borderId="14" xfId="0" applyFont="1" applyBorder="1" applyAlignment="1">
      <alignment horizontal="left"/>
    </xf>
    <xf numFmtId="0" fontId="28" fillId="0" borderId="15" xfId="0" applyFont="1" applyBorder="1" applyAlignment="1" quotePrefix="1">
      <alignment horizontal="left"/>
    </xf>
    <xf numFmtId="0" fontId="28" fillId="0" borderId="15" xfId="0" applyFont="1" applyBorder="1" applyAlignment="1">
      <alignment horizontal="left"/>
    </xf>
    <xf numFmtId="0" fontId="28" fillId="0" borderId="16" xfId="0" applyFont="1" applyBorder="1" applyAlignment="1">
      <alignment horizontal="justify" vertical="center"/>
    </xf>
    <xf numFmtId="0" fontId="24" fillId="0" borderId="10" xfId="0" applyFont="1" applyBorder="1" applyAlignment="1">
      <alignment horizontal="center" vertical="center"/>
    </xf>
    <xf numFmtId="0" fontId="22" fillId="0" borderId="19" xfId="0" applyFont="1" applyBorder="1" applyAlignment="1">
      <alignment/>
    </xf>
    <xf numFmtId="0" fontId="34" fillId="0" borderId="0" xfId="0" applyFont="1" applyBorder="1" applyAlignment="1">
      <alignment/>
    </xf>
    <xf numFmtId="0" fontId="35" fillId="0" borderId="0" xfId="0" applyFont="1" applyBorder="1" applyAlignment="1">
      <alignment/>
    </xf>
    <xf numFmtId="0" fontId="35" fillId="0" borderId="0" xfId="0" applyFont="1" applyBorder="1" applyAlignment="1">
      <alignment horizontal="left" vertical="center" wrapText="1"/>
    </xf>
    <xf numFmtId="0" fontId="35" fillId="0" borderId="0" xfId="0" applyFont="1" applyBorder="1" applyAlignment="1">
      <alignment wrapText="1"/>
    </xf>
    <xf numFmtId="43" fontId="28" fillId="0" borderId="0" xfId="42" applyNumberFormat="1" applyFont="1" applyFill="1" applyBorder="1" applyAlignment="1">
      <alignment/>
    </xf>
    <xf numFmtId="43" fontId="24" fillId="0" borderId="20" xfId="0" applyNumberFormat="1" applyFont="1" applyBorder="1" applyAlignment="1">
      <alignment/>
    </xf>
    <xf numFmtId="43" fontId="24" fillId="0" borderId="10" xfId="42" applyFont="1" applyBorder="1" applyAlignment="1">
      <alignment/>
    </xf>
    <xf numFmtId="0" fontId="36" fillId="0" borderId="0" xfId="0" applyFont="1" applyBorder="1" applyAlignment="1">
      <alignment/>
    </xf>
    <xf numFmtId="0" fontId="24" fillId="0" borderId="0" xfId="0" applyFont="1" applyBorder="1" applyAlignment="1">
      <alignment/>
    </xf>
    <xf numFmtId="43" fontId="24" fillId="0" borderId="0" xfId="0" applyNumberFormat="1" applyFont="1" applyBorder="1" applyAlignment="1">
      <alignment/>
    </xf>
    <xf numFmtId="0" fontId="24" fillId="0" borderId="0" xfId="0" applyFont="1" applyBorder="1" applyAlignment="1">
      <alignment horizontal="center"/>
    </xf>
    <xf numFmtId="43" fontId="0" fillId="0" borderId="0" xfId="42" applyFont="1" applyFill="1" applyAlignment="1">
      <alignment/>
    </xf>
    <xf numFmtId="0" fontId="32" fillId="0" borderId="0" xfId="0" applyFont="1" applyFill="1" applyBorder="1" applyAlignment="1">
      <alignment/>
    </xf>
    <xf numFmtId="0" fontId="28" fillId="0" borderId="15" xfId="0" applyFont="1" applyBorder="1" applyAlignment="1">
      <alignment horizontal="justify" vertical="center"/>
    </xf>
    <xf numFmtId="168" fontId="24" fillId="0" borderId="0" xfId="42" applyNumberFormat="1" applyFont="1" applyFill="1" applyBorder="1" applyAlignment="1">
      <alignment horizontal="center"/>
    </xf>
    <xf numFmtId="0" fontId="24" fillId="0" borderId="0" xfId="0" applyFont="1" applyFill="1" applyBorder="1" applyAlignment="1">
      <alignment/>
    </xf>
    <xf numFmtId="43" fontId="24" fillId="0" borderId="0" xfId="42" applyFont="1" applyFill="1" applyBorder="1" applyAlignment="1">
      <alignment/>
    </xf>
    <xf numFmtId="0" fontId="0" fillId="0" borderId="0" xfId="0" applyFont="1" applyBorder="1" applyAlignment="1">
      <alignment/>
    </xf>
    <xf numFmtId="169" fontId="23" fillId="0" borderId="0" xfId="0" applyNumberFormat="1" applyFont="1" applyBorder="1" applyAlignment="1" quotePrefix="1">
      <alignment horizontal="center"/>
    </xf>
    <xf numFmtId="166" fontId="23" fillId="0" borderId="0" xfId="0" applyNumberFormat="1" applyFont="1" applyBorder="1" applyAlignment="1" quotePrefix="1">
      <alignment horizontal="center"/>
    </xf>
    <xf numFmtId="0" fontId="23" fillId="0" borderId="21" xfId="0" applyFont="1" applyBorder="1" applyAlignment="1">
      <alignment horizontal="center"/>
    </xf>
    <xf numFmtId="0" fontId="28" fillId="0" borderId="0" xfId="0" applyFont="1" applyBorder="1" applyAlignment="1">
      <alignment horizontal="justify" vertical="center"/>
    </xf>
    <xf numFmtId="43" fontId="28" fillId="0" borderId="21" xfId="42" applyNumberFormat="1" applyFont="1" applyBorder="1" applyAlignment="1">
      <alignment/>
    </xf>
    <xf numFmtId="43" fontId="24" fillId="0" borderId="19" xfId="0" applyNumberFormat="1" applyFont="1" applyBorder="1" applyAlignment="1">
      <alignment/>
    </xf>
    <xf numFmtId="0" fontId="23" fillId="0" borderId="0" xfId="0" applyFont="1" applyFill="1" applyBorder="1" applyAlignment="1">
      <alignment/>
    </xf>
    <xf numFmtId="43" fontId="23" fillId="0" borderId="19" xfId="42" applyNumberFormat="1" applyFont="1" applyBorder="1" applyAlignment="1">
      <alignment/>
    </xf>
    <xf numFmtId="168" fontId="24" fillId="0" borderId="0" xfId="0" applyNumberFormat="1" applyFont="1" applyBorder="1" applyAlignment="1">
      <alignment/>
    </xf>
    <xf numFmtId="43" fontId="0" fillId="0" borderId="0" xfId="0" applyNumberFormat="1" applyFont="1" applyBorder="1" applyAlignment="1">
      <alignment/>
    </xf>
    <xf numFmtId="0" fontId="23" fillId="0" borderId="0" xfId="0" applyFont="1" applyBorder="1" applyAlignment="1">
      <alignment vertical="center" wrapText="1"/>
    </xf>
    <xf numFmtId="164" fontId="23" fillId="0" borderId="0" xfId="0" applyNumberFormat="1" applyFont="1" applyBorder="1" applyAlignment="1">
      <alignment vertical="center"/>
    </xf>
    <xf numFmtId="164" fontId="23" fillId="0" borderId="0" xfId="0" applyNumberFormat="1" applyFont="1" applyBorder="1" applyAlignment="1">
      <alignment/>
    </xf>
    <xf numFmtId="0" fontId="23" fillId="0" borderId="0" xfId="0" applyFont="1" applyBorder="1" applyAlignment="1">
      <alignment vertical="center"/>
    </xf>
    <xf numFmtId="43" fontId="28" fillId="0" borderId="0" xfId="0" applyNumberFormat="1" applyFont="1" applyBorder="1" applyAlignment="1">
      <alignment horizontal="justify" vertical="center" wrapText="1"/>
    </xf>
    <xf numFmtId="43" fontId="23" fillId="0" borderId="0" xfId="42" applyNumberFormat="1" applyFont="1" applyBorder="1" applyAlignment="1">
      <alignment horizontal="center"/>
    </xf>
    <xf numFmtId="0" fontId="28" fillId="0" borderId="0" xfId="0" applyFont="1" applyBorder="1" applyAlignment="1">
      <alignment/>
    </xf>
    <xf numFmtId="0" fontId="40" fillId="0" borderId="0" xfId="0" applyFont="1" applyBorder="1" applyAlignment="1">
      <alignment/>
    </xf>
    <xf numFmtId="16" fontId="23" fillId="0" borderId="0" xfId="0" applyNumberFormat="1" applyFont="1" applyBorder="1" applyAlignment="1" quotePrefix="1">
      <alignment horizontal="left"/>
    </xf>
    <xf numFmtId="43" fontId="23" fillId="0" borderId="0" xfId="42" applyFont="1" applyBorder="1" applyAlignment="1">
      <alignment horizontal="left"/>
    </xf>
    <xf numFmtId="43" fontId="23" fillId="0" borderId="0" xfId="42" applyFont="1" applyBorder="1" applyAlignment="1">
      <alignment horizontal="center"/>
    </xf>
    <xf numFmtId="0" fontId="24" fillId="0" borderId="0" xfId="0" applyFont="1" applyBorder="1" applyAlignment="1">
      <alignment/>
    </xf>
    <xf numFmtId="0" fontId="25" fillId="0" borderId="0" xfId="0" applyFont="1" applyBorder="1" applyAlignment="1">
      <alignment horizontal="right"/>
    </xf>
    <xf numFmtId="0" fontId="44" fillId="0" borderId="0" xfId="0" applyFont="1" applyBorder="1" applyAlignment="1">
      <alignment/>
    </xf>
    <xf numFmtId="0" fontId="24" fillId="0" borderId="0" xfId="0" applyFont="1" applyFill="1" applyBorder="1" applyAlignment="1">
      <alignment horizontal="right"/>
    </xf>
    <xf numFmtId="0" fontId="37" fillId="0" borderId="0" xfId="0" applyFont="1" applyFill="1" applyBorder="1" applyAlignment="1">
      <alignment/>
    </xf>
    <xf numFmtId="168" fontId="25" fillId="0" borderId="21" xfId="42" applyNumberFormat="1" applyFont="1" applyBorder="1" applyAlignment="1">
      <alignment horizontal="center"/>
    </xf>
    <xf numFmtId="0" fontId="23" fillId="0" borderId="0" xfId="0" applyFont="1" applyFill="1" applyBorder="1" applyAlignment="1">
      <alignment horizontal="right"/>
    </xf>
    <xf numFmtId="43" fontId="23" fillId="0" borderId="19" xfId="42" applyFont="1" applyFill="1" applyBorder="1" applyAlignment="1">
      <alignment/>
    </xf>
    <xf numFmtId="43" fontId="25" fillId="0" borderId="19" xfId="42" applyNumberFormat="1" applyFont="1" applyBorder="1" applyAlignment="1">
      <alignment/>
    </xf>
    <xf numFmtId="43" fontId="26" fillId="0" borderId="21" xfId="42" applyNumberFormat="1" applyFont="1" applyBorder="1" applyAlignment="1">
      <alignment/>
    </xf>
    <xf numFmtId="0" fontId="26" fillId="0" borderId="0" xfId="0" applyFont="1" applyFill="1" applyBorder="1" applyAlignment="1">
      <alignment vertical="center"/>
    </xf>
    <xf numFmtId="43" fontId="25" fillId="0" borderId="19" xfId="42" applyFont="1" applyFill="1" applyBorder="1" applyAlignment="1">
      <alignment/>
    </xf>
    <xf numFmtId="0" fontId="23" fillId="0" borderId="0" xfId="0" applyFont="1" applyFill="1" applyBorder="1" applyAlignment="1">
      <alignment horizontal="center"/>
    </xf>
    <xf numFmtId="168" fontId="23" fillId="0" borderId="0" xfId="42" applyNumberFormat="1" applyFont="1" applyFill="1" applyBorder="1" applyAlignment="1">
      <alignment horizontal="center"/>
    </xf>
    <xf numFmtId="0" fontId="23" fillId="0" borderId="21" xfId="0" applyFont="1" applyFill="1" applyBorder="1" applyAlignment="1">
      <alignment horizontal="center"/>
    </xf>
    <xf numFmtId="0" fontId="23" fillId="0" borderId="21" xfId="0" applyFont="1" applyFill="1" applyBorder="1" applyAlignment="1">
      <alignment/>
    </xf>
    <xf numFmtId="43" fontId="28" fillId="0" borderId="0" xfId="42" applyFont="1" applyFill="1" applyBorder="1" applyAlignment="1">
      <alignment/>
    </xf>
    <xf numFmtId="43" fontId="23" fillId="0" borderId="0" xfId="42" applyFont="1" applyFill="1" applyBorder="1" applyAlignment="1">
      <alignment/>
    </xf>
    <xf numFmtId="43" fontId="28" fillId="0" borderId="0" xfId="0" applyNumberFormat="1" applyFont="1" applyFill="1" applyBorder="1" applyAlignment="1">
      <alignment/>
    </xf>
    <xf numFmtId="43" fontId="23" fillId="0" borderId="0" xfId="0" applyNumberFormat="1" applyFont="1" applyFill="1" applyBorder="1" applyAlignment="1">
      <alignment/>
    </xf>
    <xf numFmtId="43" fontId="23" fillId="0" borderId="19" xfId="0" applyNumberFormat="1" applyFont="1" applyFill="1" applyBorder="1" applyAlignment="1">
      <alignment/>
    </xf>
    <xf numFmtId="43" fontId="28" fillId="0" borderId="0" xfId="42" applyFont="1" applyBorder="1" applyAlignment="1">
      <alignment horizontal="center"/>
    </xf>
    <xf numFmtId="43" fontId="23" fillId="0" borderId="19" xfId="0" applyNumberFormat="1" applyFont="1" applyBorder="1" applyAlignment="1">
      <alignment horizontal="center"/>
    </xf>
    <xf numFmtId="0" fontId="25" fillId="0" borderId="0" xfId="0" applyFont="1" applyFill="1" applyBorder="1" applyAlignment="1">
      <alignment horizontal="right"/>
    </xf>
    <xf numFmtId="0" fontId="25" fillId="0" borderId="0" xfId="0" applyFont="1" applyBorder="1" applyAlignment="1">
      <alignment horizontal="justify" vertical="center"/>
    </xf>
    <xf numFmtId="0" fontId="27" fillId="0" borderId="0" xfId="0" applyFont="1" applyBorder="1" applyAlignment="1">
      <alignment horizontal="right"/>
    </xf>
    <xf numFmtId="166" fontId="21" fillId="0" borderId="0" xfId="0" applyNumberFormat="1" applyFont="1" applyBorder="1" applyAlignment="1" quotePrefix="1">
      <alignment horizontal="center" vertical="center"/>
    </xf>
    <xf numFmtId="166" fontId="23" fillId="0" borderId="0" xfId="0" applyNumberFormat="1" applyFont="1" applyBorder="1" applyAlignment="1">
      <alignment horizontal="center" vertical="center"/>
    </xf>
    <xf numFmtId="43" fontId="23" fillId="0" borderId="0" xfId="42" applyNumberFormat="1" applyFont="1" applyBorder="1" applyAlignment="1">
      <alignment vertical="center"/>
    </xf>
    <xf numFmtId="43" fontId="23" fillId="0" borderId="0" xfId="42" applyFont="1" applyBorder="1" applyAlignment="1" quotePrefix="1">
      <alignment horizontal="right"/>
    </xf>
    <xf numFmtId="0" fontId="23" fillId="0" borderId="21" xfId="0" applyFont="1" applyBorder="1" applyAlignment="1">
      <alignment horizontal="center" vertical="center"/>
    </xf>
    <xf numFmtId="43" fontId="0" fillId="0" borderId="21" xfId="42" applyFont="1" applyBorder="1" applyAlignment="1">
      <alignment/>
    </xf>
    <xf numFmtId="43" fontId="28" fillId="0" borderId="21" xfId="42" applyNumberFormat="1" applyFont="1" applyFill="1" applyBorder="1" applyAlignment="1">
      <alignment/>
    </xf>
    <xf numFmtId="43" fontId="24" fillId="0" borderId="19" xfId="42" applyFont="1" applyBorder="1" applyAlignment="1">
      <alignment/>
    </xf>
    <xf numFmtId="43" fontId="0" fillId="0" borderId="21" xfId="42" applyFont="1" applyFill="1" applyBorder="1" applyAlignment="1">
      <alignment/>
    </xf>
    <xf numFmtId="43" fontId="23" fillId="0" borderId="21" xfId="42" applyNumberFormat="1" applyFont="1" applyBorder="1" applyAlignment="1">
      <alignment/>
    </xf>
    <xf numFmtId="43" fontId="24" fillId="0" borderId="21" xfId="0" applyNumberFormat="1" applyFont="1" applyBorder="1" applyAlignment="1">
      <alignment/>
    </xf>
    <xf numFmtId="0" fontId="0" fillId="0" borderId="0" xfId="0" applyBorder="1" applyAlignment="1">
      <alignment/>
    </xf>
    <xf numFmtId="43" fontId="0" fillId="0" borderId="0" xfId="0" applyNumberFormat="1" applyBorder="1" applyAlignment="1">
      <alignment/>
    </xf>
    <xf numFmtId="43" fontId="0" fillId="0" borderId="21" xfId="0" applyNumberFormat="1" applyFont="1" applyBorder="1" applyAlignment="1">
      <alignment/>
    </xf>
    <xf numFmtId="0" fontId="0" fillId="0" borderId="0" xfId="0" applyBorder="1" applyAlignment="1">
      <alignment horizontal="center"/>
    </xf>
    <xf numFmtId="0" fontId="25" fillId="0" borderId="0" xfId="0" applyFont="1" applyBorder="1" applyAlignment="1">
      <alignment/>
    </xf>
    <xf numFmtId="0" fontId="28" fillId="0" borderId="22" xfId="0" applyFont="1" applyBorder="1" applyAlignment="1">
      <alignment horizontal="left"/>
    </xf>
    <xf numFmtId="0" fontId="28" fillId="0" borderId="17" xfId="0" applyFont="1" applyBorder="1" applyAlignment="1" quotePrefix="1">
      <alignment horizontal="left"/>
    </xf>
    <xf numFmtId="0" fontId="28" fillId="0" borderId="17" xfId="0" applyFont="1" applyBorder="1" applyAlignment="1">
      <alignment horizontal="justify" vertical="center"/>
    </xf>
    <xf numFmtId="0" fontId="28" fillId="0" borderId="17" xfId="0" applyFont="1" applyBorder="1" applyAlignment="1">
      <alignment horizontal="left"/>
    </xf>
    <xf numFmtId="0" fontId="23" fillId="0" borderId="23" xfId="0" applyFont="1" applyBorder="1" applyAlignment="1">
      <alignment horizontal="center"/>
    </xf>
    <xf numFmtId="43" fontId="28" fillId="0" borderId="22" xfId="42" applyFont="1" applyBorder="1" applyAlignment="1">
      <alignment horizontal="left"/>
    </xf>
    <xf numFmtId="43" fontId="23" fillId="0" borderId="16" xfId="42" applyFont="1" applyBorder="1" applyAlignment="1">
      <alignment horizontal="left"/>
    </xf>
    <xf numFmtId="0" fontId="23" fillId="0" borderId="15" xfId="0" applyFont="1" applyBorder="1" applyAlignment="1">
      <alignment horizontal="center"/>
    </xf>
    <xf numFmtId="43" fontId="23" fillId="0" borderId="0" xfId="42" applyFont="1" applyBorder="1" applyAlignment="1">
      <alignment/>
    </xf>
    <xf numFmtId="43" fontId="23" fillId="0" borderId="0" xfId="0" applyNumberFormat="1" applyFont="1" applyBorder="1" applyAlignment="1">
      <alignment/>
    </xf>
    <xf numFmtId="0" fontId="25" fillId="0" borderId="0" xfId="0" applyFont="1" applyBorder="1" applyAlignment="1">
      <alignment horizontal="left"/>
    </xf>
    <xf numFmtId="43" fontId="23" fillId="0" borderId="19" xfId="0" applyNumberFormat="1" applyFont="1" applyBorder="1" applyAlignment="1">
      <alignment/>
    </xf>
    <xf numFmtId="0" fontId="46" fillId="0" borderId="0" xfId="59" applyFont="1">
      <alignment/>
      <protection/>
    </xf>
    <xf numFmtId="0" fontId="47" fillId="0" borderId="0" xfId="59" applyFont="1">
      <alignment/>
      <protection/>
    </xf>
    <xf numFmtId="0" fontId="48" fillId="0" borderId="0" xfId="59" applyFont="1">
      <alignment/>
      <protection/>
    </xf>
    <xf numFmtId="0" fontId="47" fillId="0" borderId="0" xfId="59" applyFont="1" applyAlignment="1">
      <alignment horizontal="center" vertical="top" wrapText="1"/>
      <protection/>
    </xf>
    <xf numFmtId="0" fontId="47" fillId="0" borderId="0" xfId="59" applyFont="1" applyAlignment="1">
      <alignment vertical="top" wrapText="1"/>
      <protection/>
    </xf>
    <xf numFmtId="0" fontId="49" fillId="0" borderId="10" xfId="59" applyFont="1" applyBorder="1" applyAlignment="1">
      <alignment horizontal="center"/>
      <protection/>
    </xf>
    <xf numFmtId="0" fontId="49" fillId="0" borderId="23" xfId="59" applyFont="1" applyBorder="1" applyAlignment="1">
      <alignment horizontal="left"/>
      <protection/>
    </xf>
    <xf numFmtId="0" fontId="49" fillId="0" borderId="19" xfId="59" applyFont="1" applyBorder="1" applyAlignment="1">
      <alignment horizontal="left"/>
      <protection/>
    </xf>
    <xf numFmtId="0" fontId="49" fillId="0" borderId="24" xfId="59" applyFont="1" applyBorder="1" applyAlignment="1">
      <alignment horizontal="left"/>
      <protection/>
    </xf>
    <xf numFmtId="0" fontId="47" fillId="0" borderId="10" xfId="59" applyFont="1" applyBorder="1">
      <alignment/>
      <protection/>
    </xf>
    <xf numFmtId="0" fontId="47" fillId="0" borderId="23" xfId="59" applyFont="1" applyBorder="1">
      <alignment/>
      <protection/>
    </xf>
    <xf numFmtId="0" fontId="47" fillId="0" borderId="23" xfId="59" applyFont="1" applyBorder="1" applyAlignment="1">
      <alignment/>
      <protection/>
    </xf>
    <xf numFmtId="0" fontId="47" fillId="0" borderId="19" xfId="59" applyFont="1" applyBorder="1" applyAlignment="1">
      <alignment/>
      <protection/>
    </xf>
    <xf numFmtId="0" fontId="49" fillId="0" borderId="10" xfId="59" applyFont="1" applyBorder="1">
      <alignment/>
      <protection/>
    </xf>
    <xf numFmtId="4" fontId="49" fillId="0" borderId="10" xfId="59" applyNumberFormat="1" applyFont="1" applyBorder="1">
      <alignment/>
      <protection/>
    </xf>
    <xf numFmtId="0" fontId="47" fillId="0" borderId="10" xfId="59" applyFont="1" applyBorder="1" applyAlignment="1">
      <alignment horizontal="center"/>
      <protection/>
    </xf>
    <xf numFmtId="0" fontId="47" fillId="0" borderId="0" xfId="59" applyFont="1" applyAlignment="1">
      <alignment horizontal="justify" vertical="top"/>
      <protection/>
    </xf>
    <xf numFmtId="0" fontId="47" fillId="0" borderId="0" xfId="59" applyFont="1" applyAlignment="1">
      <alignment horizontal="justify"/>
      <protection/>
    </xf>
    <xf numFmtId="0" fontId="47" fillId="0" borderId="10" xfId="59" applyFont="1" applyBorder="1" applyAlignment="1">
      <alignment horizontal="left" vertical="top" wrapText="1"/>
      <protection/>
    </xf>
    <xf numFmtId="43" fontId="47" fillId="0" borderId="10" xfId="42" applyFont="1" applyBorder="1" applyAlignment="1">
      <alignment/>
    </xf>
    <xf numFmtId="43" fontId="49" fillId="0" borderId="10" xfId="59" applyNumberFormat="1" applyFont="1" applyBorder="1">
      <alignment/>
      <protection/>
    </xf>
    <xf numFmtId="0" fontId="47" fillId="0" borderId="10" xfId="59" applyFont="1" applyBorder="1" applyAlignment="1">
      <alignment vertical="top" wrapText="1"/>
      <protection/>
    </xf>
    <xf numFmtId="0" fontId="49" fillId="0" borderId="10" xfId="59" applyFont="1" applyBorder="1" applyAlignment="1">
      <alignment horizontal="left" vertical="top" wrapText="1"/>
      <protection/>
    </xf>
    <xf numFmtId="0" fontId="47" fillId="0" borderId="10" xfId="59" applyFont="1" applyBorder="1" applyAlignment="1">
      <alignment horizontal="justify" vertical="top" wrapText="1"/>
      <protection/>
    </xf>
    <xf numFmtId="0" fontId="49" fillId="0" borderId="23" xfId="59" applyFont="1" applyBorder="1" applyAlignment="1">
      <alignment/>
      <protection/>
    </xf>
    <xf numFmtId="0" fontId="49" fillId="0" borderId="19" xfId="59" applyFont="1" applyBorder="1" applyAlignment="1">
      <alignment/>
      <protection/>
    </xf>
    <xf numFmtId="0" fontId="49" fillId="0" borderId="24" xfId="59" applyFont="1" applyBorder="1" applyAlignment="1">
      <alignment/>
      <protection/>
    </xf>
    <xf numFmtId="0" fontId="47" fillId="0" borderId="10" xfId="59" applyFont="1" applyBorder="1" applyAlignment="1">
      <alignment horizontal="justify" vertical="justify"/>
      <protection/>
    </xf>
    <xf numFmtId="43" fontId="48" fillId="0" borderId="10" xfId="42" applyFont="1" applyBorder="1" applyAlignment="1">
      <alignment/>
    </xf>
    <xf numFmtId="0" fontId="48" fillId="0" borderId="10" xfId="59" applyFont="1" applyBorder="1" applyAlignment="1">
      <alignment horizontal="justify" vertical="justify"/>
      <protection/>
    </xf>
    <xf numFmtId="43" fontId="51" fillId="0" borderId="10" xfId="42" applyFont="1" applyBorder="1" applyAlignment="1">
      <alignment/>
    </xf>
    <xf numFmtId="0" fontId="47" fillId="0" borderId="10" xfId="59" applyFont="1" applyBorder="1" applyAlignment="1">
      <alignment horizontal="justify" vertical="justify" wrapText="1"/>
      <protection/>
    </xf>
    <xf numFmtId="0" fontId="51" fillId="0" borderId="10" xfId="59" applyFont="1" applyBorder="1">
      <alignment/>
      <protection/>
    </xf>
    <xf numFmtId="0" fontId="48" fillId="0" borderId="10" xfId="59" applyFont="1" applyBorder="1">
      <alignment/>
      <protection/>
    </xf>
    <xf numFmtId="0" fontId="48" fillId="0" borderId="10" xfId="59" applyFont="1" applyBorder="1" applyAlignment="1">
      <alignment horizontal="justify" vertical="justify" wrapText="1"/>
      <protection/>
    </xf>
    <xf numFmtId="0" fontId="51" fillId="0" borderId="10" xfId="59" applyFont="1" applyBorder="1" applyAlignment="1">
      <alignment horizontal="center"/>
      <protection/>
    </xf>
    <xf numFmtId="0" fontId="51" fillId="0" borderId="10" xfId="59" applyFont="1" applyBorder="1" applyAlignment="1">
      <alignment horizontal="justify" vertical="justify"/>
      <protection/>
    </xf>
    <xf numFmtId="0" fontId="48" fillId="0" borderId="10" xfId="59" applyFont="1" applyBorder="1" applyAlignment="1">
      <alignment vertical="top" wrapText="1"/>
      <protection/>
    </xf>
    <xf numFmtId="3" fontId="48" fillId="0" borderId="0" xfId="59" applyNumberFormat="1" applyFont="1">
      <alignment/>
      <protection/>
    </xf>
    <xf numFmtId="0" fontId="48" fillId="0" borderId="0" xfId="59" applyFont="1" applyBorder="1">
      <alignment/>
      <protection/>
    </xf>
    <xf numFmtId="0" fontId="47" fillId="0" borderId="0" xfId="59" applyFont="1" applyBorder="1">
      <alignment/>
      <protection/>
    </xf>
    <xf numFmtId="43" fontId="48" fillId="0" borderId="0" xfId="42" applyFont="1" applyBorder="1" applyAlignment="1">
      <alignment/>
    </xf>
    <xf numFmtId="43" fontId="48" fillId="0" borderId="0" xfId="59" applyNumberFormat="1" applyFont="1" applyBorder="1">
      <alignment/>
      <protection/>
    </xf>
    <xf numFmtId="9" fontId="48" fillId="0" borderId="0" xfId="62" applyFont="1" applyBorder="1" applyAlignment="1">
      <alignment/>
    </xf>
    <xf numFmtId="43" fontId="48" fillId="0" borderId="0" xfId="42" applyFont="1" applyBorder="1" applyAlignment="1">
      <alignment/>
    </xf>
    <xf numFmtId="4" fontId="48" fillId="0" borderId="0" xfId="59" applyNumberFormat="1" applyFont="1" applyBorder="1">
      <alignment/>
      <protection/>
    </xf>
    <xf numFmtId="0" fontId="49" fillId="0" borderId="16" xfId="59" applyFont="1" applyBorder="1" applyAlignment="1">
      <alignment horizontal="center" vertical="top" wrapText="1"/>
      <protection/>
    </xf>
    <xf numFmtId="0" fontId="49" fillId="0" borderId="0" xfId="59" applyFont="1" applyBorder="1" applyAlignment="1">
      <alignment horizontal="center" vertical="center"/>
      <protection/>
    </xf>
    <xf numFmtId="0" fontId="49" fillId="0" borderId="17" xfId="59" applyFont="1" applyBorder="1" applyAlignment="1">
      <alignment vertical="center"/>
      <protection/>
    </xf>
    <xf numFmtId="0" fontId="49" fillId="0" borderId="18" xfId="59" applyFont="1" applyBorder="1" applyAlignment="1">
      <alignment vertical="center"/>
      <protection/>
    </xf>
    <xf numFmtId="0" fontId="49" fillId="0" borderId="0" xfId="59" applyFont="1" applyBorder="1" applyAlignment="1">
      <alignment vertical="top"/>
      <protection/>
    </xf>
    <xf numFmtId="0" fontId="49" fillId="0" borderId="10" xfId="59" applyFont="1" applyBorder="1" applyAlignment="1">
      <alignment horizontal="center" vertical="center"/>
      <protection/>
    </xf>
    <xf numFmtId="0" fontId="47" fillId="0" borderId="18" xfId="59" applyFont="1" applyBorder="1" applyAlignment="1">
      <alignment horizontal="justify" vertical="center"/>
      <protection/>
    </xf>
    <xf numFmtId="4" fontId="47" fillId="0" borderId="16" xfId="59" applyNumberFormat="1" applyFont="1" applyBorder="1" applyAlignment="1">
      <alignment horizontal="center" vertical="top" wrapText="1"/>
      <protection/>
    </xf>
    <xf numFmtId="43" fontId="24" fillId="0" borderId="0" xfId="0" applyNumberFormat="1" applyFont="1" applyBorder="1" applyAlignment="1">
      <alignment horizontal="left"/>
    </xf>
    <xf numFmtId="43" fontId="24" fillId="0" borderId="0" xfId="0" applyNumberFormat="1" applyFont="1" applyBorder="1" applyAlignment="1">
      <alignment horizontal="right"/>
    </xf>
    <xf numFmtId="168" fontId="24" fillId="0" borderId="0" xfId="42" applyNumberFormat="1" applyFont="1" applyBorder="1" applyAlignment="1" quotePrefix="1">
      <alignment horizontal="right"/>
    </xf>
    <xf numFmtId="168" fontId="24" fillId="0" borderId="0" xfId="0" applyNumberFormat="1" applyFont="1" applyBorder="1" applyAlignment="1" quotePrefix="1">
      <alignment horizontal="right"/>
    </xf>
    <xf numFmtId="0" fontId="49" fillId="0" borderId="0" xfId="59" applyFont="1" applyBorder="1" applyAlignment="1">
      <alignment horizontal="center" vertical="top" wrapText="1"/>
      <protection/>
    </xf>
    <xf numFmtId="0" fontId="47" fillId="0" borderId="0" xfId="59" applyFont="1" applyBorder="1" applyAlignment="1">
      <alignment horizontal="center"/>
      <protection/>
    </xf>
    <xf numFmtId="0" fontId="51" fillId="0" borderId="0" xfId="59" applyFont="1" applyBorder="1" applyAlignment="1">
      <alignment horizontal="center"/>
      <protection/>
    </xf>
    <xf numFmtId="0" fontId="47" fillId="0" borderId="18" xfId="59" applyFont="1" applyBorder="1" applyAlignment="1">
      <alignment horizontal="center"/>
      <protection/>
    </xf>
    <xf numFmtId="0" fontId="47" fillId="0" borderId="21" xfId="59" applyFont="1" applyBorder="1" applyAlignment="1">
      <alignment horizontal="center"/>
      <protection/>
    </xf>
    <xf numFmtId="0" fontId="47" fillId="0" borderId="25" xfId="59" applyFont="1" applyBorder="1" applyAlignment="1">
      <alignment horizontal="center"/>
      <protection/>
    </xf>
    <xf numFmtId="0" fontId="24" fillId="0" borderId="0" xfId="0" applyFont="1" applyBorder="1" applyAlignment="1">
      <alignment horizontal="right"/>
    </xf>
    <xf numFmtId="0" fontId="0" fillId="0" borderId="0" xfId="0" applyFont="1" applyBorder="1" applyAlignment="1">
      <alignment horizontal="center"/>
    </xf>
    <xf numFmtId="0" fontId="0" fillId="0" borderId="0" xfId="0" applyFont="1" applyBorder="1" applyAlignment="1">
      <alignment/>
    </xf>
    <xf numFmtId="0" fontId="48" fillId="0" borderId="10" xfId="59" applyFont="1" applyBorder="1" applyAlignment="1">
      <alignment vertical="top"/>
      <protection/>
    </xf>
    <xf numFmtId="0" fontId="0" fillId="0" borderId="0" xfId="0" applyFont="1" applyBorder="1" applyAlignment="1">
      <alignment horizontal="left"/>
    </xf>
    <xf numFmtId="0" fontId="32" fillId="0" borderId="0" xfId="0" applyFont="1" applyAlignment="1">
      <alignment/>
    </xf>
    <xf numFmtId="0" fontId="32" fillId="0" borderId="26" xfId="0" applyFont="1" applyBorder="1" applyAlignment="1">
      <alignment/>
    </xf>
    <xf numFmtId="0" fontId="32" fillId="0" borderId="27" xfId="0" applyFont="1" applyBorder="1" applyAlignment="1">
      <alignment/>
    </xf>
    <xf numFmtId="0" fontId="32" fillId="0" borderId="28" xfId="0" applyFont="1" applyBorder="1" applyAlignment="1">
      <alignment/>
    </xf>
    <xf numFmtId="0" fontId="32" fillId="0" borderId="29" xfId="0" applyFont="1" applyBorder="1" applyAlignment="1">
      <alignment/>
    </xf>
    <xf numFmtId="0" fontId="32" fillId="0" borderId="30" xfId="0" applyFont="1" applyBorder="1" applyAlignment="1">
      <alignment/>
    </xf>
    <xf numFmtId="0" fontId="32" fillId="0" borderId="31" xfId="0" applyFont="1" applyBorder="1" applyAlignment="1">
      <alignment/>
    </xf>
    <xf numFmtId="0" fontId="32" fillId="0" borderId="32" xfId="0" applyFont="1" applyBorder="1" applyAlignment="1">
      <alignment/>
    </xf>
    <xf numFmtId="0" fontId="32" fillId="0" borderId="33" xfId="0" applyFont="1" applyBorder="1" applyAlignment="1">
      <alignment/>
    </xf>
    <xf numFmtId="0" fontId="32" fillId="0" borderId="34" xfId="0" applyFont="1" applyBorder="1" applyAlignment="1">
      <alignment/>
    </xf>
    <xf numFmtId="0" fontId="32" fillId="0" borderId="35" xfId="0" applyFont="1" applyBorder="1" applyAlignment="1">
      <alignment/>
    </xf>
    <xf numFmtId="0" fontId="32" fillId="0" borderId="36" xfId="0" applyFont="1" applyBorder="1" applyAlignment="1">
      <alignment/>
    </xf>
    <xf numFmtId="0" fontId="32" fillId="0" borderId="37" xfId="0" applyFont="1" applyBorder="1" applyAlignment="1">
      <alignment/>
    </xf>
    <xf numFmtId="0" fontId="32" fillId="0" borderId="38" xfId="0" applyFont="1" applyBorder="1" applyAlignment="1">
      <alignment/>
    </xf>
    <xf numFmtId="0" fontId="32" fillId="0" borderId="39" xfId="0" applyFont="1" applyBorder="1" applyAlignment="1">
      <alignment/>
    </xf>
    <xf numFmtId="0" fontId="32" fillId="0" borderId="40" xfId="0" applyFont="1" applyBorder="1" applyAlignment="1">
      <alignment/>
    </xf>
    <xf numFmtId="43" fontId="24" fillId="0" borderId="0" xfId="42" applyFont="1" applyBorder="1" applyAlignment="1">
      <alignment/>
    </xf>
    <xf numFmtId="0" fontId="52" fillId="0" borderId="36" xfId="0" applyFont="1" applyBorder="1" applyAlignment="1">
      <alignment horizontal="center"/>
    </xf>
    <xf numFmtId="0" fontId="52" fillId="0" borderId="0" xfId="0" applyFont="1" applyBorder="1" applyAlignment="1">
      <alignment horizontal="center"/>
    </xf>
    <xf numFmtId="0" fontId="52" fillId="0" borderId="28" xfId="0" applyFont="1" applyBorder="1" applyAlignment="1">
      <alignment horizontal="center"/>
    </xf>
    <xf numFmtId="0" fontId="53" fillId="0" borderId="36" xfId="0" applyFont="1" applyBorder="1" applyAlignment="1">
      <alignment horizontal="center"/>
    </xf>
    <xf numFmtId="0" fontId="53" fillId="0" borderId="0" xfId="0" applyFont="1" applyBorder="1" applyAlignment="1">
      <alignment horizontal="center"/>
    </xf>
    <xf numFmtId="0" fontId="53" fillId="0" borderId="28" xfId="0" applyFont="1" applyBorder="1" applyAlignment="1">
      <alignment horizontal="center"/>
    </xf>
    <xf numFmtId="0" fontId="55" fillId="0" borderId="36" xfId="0" applyFont="1" applyBorder="1" applyAlignment="1">
      <alignment horizontal="center"/>
    </xf>
    <xf numFmtId="0" fontId="55" fillId="0" borderId="0" xfId="0" applyFont="1" applyBorder="1" applyAlignment="1">
      <alignment horizontal="center"/>
    </xf>
    <xf numFmtId="0" fontId="55" fillId="0" borderId="28" xfId="0" applyFont="1" applyBorder="1" applyAlignment="1">
      <alignment horizontal="center"/>
    </xf>
    <xf numFmtId="0" fontId="54" fillId="0" borderId="36" xfId="0" applyFont="1" applyBorder="1" applyAlignment="1">
      <alignment horizontal="center"/>
    </xf>
    <xf numFmtId="0" fontId="54" fillId="0" borderId="0" xfId="0" applyFont="1" applyBorder="1" applyAlignment="1">
      <alignment horizontal="center"/>
    </xf>
    <xf numFmtId="0" fontId="54" fillId="0" borderId="28" xfId="0" applyFont="1" applyBorder="1" applyAlignment="1">
      <alignment horizontal="center"/>
    </xf>
    <xf numFmtId="0" fontId="0" fillId="0" borderId="0" xfId="0" applyFont="1" applyBorder="1" applyAlignment="1">
      <alignment horizontal="center"/>
    </xf>
    <xf numFmtId="0" fontId="23" fillId="0" borderId="0" xfId="0" applyFont="1" applyBorder="1" applyAlignment="1">
      <alignment horizontal="left"/>
    </xf>
    <xf numFmtId="0" fontId="24" fillId="0" borderId="0" xfId="0" applyFont="1" applyBorder="1" applyAlignment="1">
      <alignment horizontal="right"/>
    </xf>
    <xf numFmtId="0" fontId="23" fillId="0" borderId="0" xfId="0" applyFont="1" applyBorder="1" applyAlignment="1">
      <alignment horizontal="center" vertical="center" wrapText="1"/>
    </xf>
    <xf numFmtId="0" fontId="23" fillId="0" borderId="0" xfId="0" applyFont="1" applyFill="1" applyBorder="1" applyAlignment="1">
      <alignment horizontal="left"/>
    </xf>
    <xf numFmtId="9" fontId="28" fillId="0" borderId="0" xfId="62" applyFont="1" applyBorder="1" applyAlignment="1">
      <alignment horizontal="center"/>
    </xf>
    <xf numFmtId="0" fontId="37" fillId="0" borderId="0" xfId="0" applyFont="1" applyBorder="1" applyAlignment="1">
      <alignment horizontal="center"/>
    </xf>
    <xf numFmtId="0" fontId="24" fillId="0" borderId="0" xfId="0" applyFont="1" applyBorder="1" applyAlignment="1">
      <alignment horizontal="left"/>
    </xf>
    <xf numFmtId="0" fontId="0" fillId="0" borderId="0" xfId="0" applyFont="1" applyBorder="1" applyAlignment="1">
      <alignment horizontal="center"/>
    </xf>
    <xf numFmtId="0" fontId="40" fillId="0" borderId="0" xfId="0" applyFont="1" applyBorder="1" applyAlignment="1">
      <alignment horizontal="center"/>
    </xf>
    <xf numFmtId="0" fontId="0" fillId="0" borderId="0" xfId="0" applyBorder="1" applyAlignment="1">
      <alignment horizontal="center"/>
    </xf>
    <xf numFmtId="0" fontId="21" fillId="0" borderId="23" xfId="0" applyFont="1" applyBorder="1" applyAlignment="1">
      <alignment horizontal="center" vertical="center"/>
    </xf>
    <xf numFmtId="0" fontId="38" fillId="0" borderId="0" xfId="0" applyFont="1" applyBorder="1" applyAlignment="1">
      <alignment horizontal="center"/>
    </xf>
    <xf numFmtId="0" fontId="21" fillId="0" borderId="10" xfId="0" applyFont="1" applyBorder="1" applyAlignment="1">
      <alignment horizontal="center" vertical="center"/>
    </xf>
    <xf numFmtId="0" fontId="40" fillId="0" borderId="21" xfId="0" applyFont="1" applyBorder="1" applyAlignment="1">
      <alignment horizontal="center"/>
    </xf>
    <xf numFmtId="0" fontId="41" fillId="0" borderId="0" xfId="0" applyFont="1" applyBorder="1" applyAlignment="1">
      <alignment horizontal="center"/>
    </xf>
    <xf numFmtId="0" fontId="23" fillId="0" borderId="0" xfId="0" applyFont="1" applyBorder="1" applyAlignment="1">
      <alignment horizontal="center"/>
    </xf>
    <xf numFmtId="0" fontId="47" fillId="0" borderId="23" xfId="59" applyFont="1" applyBorder="1" applyAlignment="1">
      <alignment horizontal="justify" vertical="justify" wrapText="1"/>
      <protection/>
    </xf>
    <xf numFmtId="0" fontId="47" fillId="0" borderId="19" xfId="59" applyFont="1" applyBorder="1" applyAlignment="1">
      <alignment horizontal="justify" vertical="justify" wrapText="1"/>
      <protection/>
    </xf>
    <xf numFmtId="0" fontId="47" fillId="0" borderId="24" xfId="59" applyFont="1" applyBorder="1" applyAlignment="1">
      <alignment horizontal="justify" vertical="justify" wrapText="1"/>
      <protection/>
    </xf>
    <xf numFmtId="0" fontId="49" fillId="0" borderId="0" xfId="59" applyFont="1" applyBorder="1" applyAlignment="1">
      <alignment horizontal="left"/>
      <protection/>
    </xf>
    <xf numFmtId="0" fontId="49" fillId="0" borderId="0" xfId="59" applyFont="1" applyBorder="1" applyAlignment="1">
      <alignment horizontal="justify" vertical="center"/>
      <protection/>
    </xf>
    <xf numFmtId="0" fontId="49" fillId="0" borderId="0" xfId="59" applyFont="1" applyBorder="1" applyAlignment="1">
      <alignment horizontal="center" vertical="center"/>
      <protection/>
    </xf>
    <xf numFmtId="0" fontId="47" fillId="0" borderId="0" xfId="59" applyFont="1" applyAlignment="1">
      <alignment horizontal="left" vertical="top" wrapText="1"/>
      <protection/>
    </xf>
    <xf numFmtId="0" fontId="47" fillId="0" borderId="23" xfId="59" applyFont="1" applyBorder="1" applyAlignment="1">
      <alignment horizontal="center"/>
      <protection/>
    </xf>
    <xf numFmtId="0" fontId="47" fillId="0" borderId="19" xfId="59" applyFont="1" applyBorder="1" applyAlignment="1">
      <alignment horizontal="center"/>
      <protection/>
    </xf>
    <xf numFmtId="0" fontId="47" fillId="0" borderId="24" xfId="59" applyFont="1" applyBorder="1" applyAlignment="1">
      <alignment horizontal="center"/>
      <protection/>
    </xf>
    <xf numFmtId="0" fontId="49" fillId="0" borderId="23" xfId="59" applyFont="1" applyBorder="1" applyAlignment="1">
      <alignment horizontal="left" vertical="top" wrapText="1"/>
      <protection/>
    </xf>
    <xf numFmtId="0" fontId="49" fillId="0" borderId="19" xfId="59" applyFont="1" applyBorder="1" applyAlignment="1">
      <alignment horizontal="left" vertical="top" wrapText="1"/>
      <protection/>
    </xf>
    <xf numFmtId="0" fontId="49" fillId="0" borderId="24" xfId="59" applyFont="1" applyBorder="1" applyAlignment="1">
      <alignment horizontal="left" vertical="top" wrapText="1"/>
      <protection/>
    </xf>
    <xf numFmtId="0" fontId="49" fillId="0" borderId="10" xfId="59" applyFont="1" applyBorder="1" applyAlignment="1">
      <alignment horizontal="left"/>
      <protection/>
    </xf>
    <xf numFmtId="0" fontId="47" fillId="0" borderId="23" xfId="59" applyFont="1" applyBorder="1" applyAlignment="1">
      <alignment horizontal="left"/>
      <protection/>
    </xf>
    <xf numFmtId="0" fontId="47" fillId="0" borderId="19" xfId="59" applyFont="1" applyBorder="1" applyAlignment="1">
      <alignment horizontal="left"/>
      <protection/>
    </xf>
    <xf numFmtId="0" fontId="47" fillId="0" borderId="24" xfId="59" applyFont="1" applyBorder="1" applyAlignment="1">
      <alignment horizontal="left"/>
      <protection/>
    </xf>
    <xf numFmtId="0" fontId="49" fillId="0" borderId="23" xfId="59" applyFont="1" applyBorder="1" applyAlignment="1">
      <alignment horizontal="left"/>
      <protection/>
    </xf>
    <xf numFmtId="0" fontId="49" fillId="0" borderId="19" xfId="59" applyFont="1" applyBorder="1" applyAlignment="1">
      <alignment horizontal="left"/>
      <protection/>
    </xf>
    <xf numFmtId="0" fontId="49" fillId="0" borderId="24" xfId="59" applyFont="1" applyBorder="1" applyAlignment="1">
      <alignment horizontal="left"/>
      <protection/>
    </xf>
    <xf numFmtId="0" fontId="47" fillId="0" borderId="23" xfId="59" applyFont="1" applyBorder="1" applyAlignment="1">
      <alignment horizontal="justify" vertical="justify"/>
      <protection/>
    </xf>
    <xf numFmtId="0" fontId="47" fillId="0" borderId="19" xfId="59" applyFont="1" applyBorder="1" applyAlignment="1">
      <alignment horizontal="justify" vertical="justify"/>
      <protection/>
    </xf>
    <xf numFmtId="0" fontId="47" fillId="0" borderId="24" xfId="59" applyFont="1" applyBorder="1" applyAlignment="1">
      <alignment horizontal="justify" vertical="justify"/>
      <protection/>
    </xf>
    <xf numFmtId="0" fontId="49" fillId="0" borderId="10" xfId="59" applyFont="1" applyBorder="1" applyAlignment="1">
      <alignment horizontal="center" vertical="top" wrapText="1"/>
      <protection/>
    </xf>
    <xf numFmtId="0" fontId="49" fillId="0" borderId="22" xfId="59" applyFont="1" applyBorder="1" applyAlignment="1">
      <alignment horizontal="center" vertical="center"/>
      <protection/>
    </xf>
    <xf numFmtId="0" fontId="49" fillId="0" borderId="12" xfId="59" applyFont="1" applyBorder="1" applyAlignment="1">
      <alignment horizontal="center" vertical="center"/>
      <protection/>
    </xf>
    <xf numFmtId="0" fontId="49" fillId="0" borderId="17" xfId="59" applyFont="1" applyBorder="1" applyAlignment="1">
      <alignment horizontal="center" vertical="center"/>
      <protection/>
    </xf>
    <xf numFmtId="0" fontId="49" fillId="0" borderId="13" xfId="59" applyFont="1" applyBorder="1" applyAlignment="1">
      <alignment horizontal="center" vertical="center"/>
      <protection/>
    </xf>
    <xf numFmtId="0" fontId="49" fillId="0" borderId="18" xfId="59" applyFont="1" applyBorder="1" applyAlignment="1">
      <alignment horizontal="center" vertical="center"/>
      <protection/>
    </xf>
    <xf numFmtId="0" fontId="49" fillId="0" borderId="25" xfId="59" applyFont="1" applyBorder="1" applyAlignment="1">
      <alignment horizontal="center" vertical="center"/>
      <protection/>
    </xf>
    <xf numFmtId="0" fontId="49" fillId="0" borderId="23" xfId="59" applyFont="1" applyBorder="1" applyAlignment="1">
      <alignment horizontal="justify" vertical="justify" wrapText="1"/>
      <protection/>
    </xf>
    <xf numFmtId="0" fontId="49" fillId="0" borderId="19" xfId="59" applyFont="1" applyBorder="1" applyAlignment="1">
      <alignment horizontal="justify" vertical="justify" wrapText="1"/>
      <protection/>
    </xf>
    <xf numFmtId="0" fontId="49" fillId="0" borderId="24" xfId="59" applyFont="1" applyBorder="1" applyAlignment="1">
      <alignment horizontal="justify" vertical="justify" wrapText="1"/>
      <protection/>
    </xf>
    <xf numFmtId="0" fontId="47" fillId="0" borderId="41" xfId="59" applyFont="1" applyBorder="1" applyAlignment="1">
      <alignment horizontal="center"/>
      <protection/>
    </xf>
    <xf numFmtId="0" fontId="49" fillId="0" borderId="23" xfId="59" applyFont="1" applyBorder="1" applyAlignment="1">
      <alignment vertical="justify"/>
      <protection/>
    </xf>
    <xf numFmtId="0" fontId="49" fillId="0" borderId="19" xfId="59" applyFont="1" applyBorder="1" applyAlignment="1">
      <alignment vertical="justify"/>
      <protection/>
    </xf>
    <xf numFmtId="0" fontId="49" fillId="0" borderId="24" xfId="59" applyFont="1" applyBorder="1" applyAlignment="1">
      <alignment vertical="justify"/>
      <protection/>
    </xf>
    <xf numFmtId="0" fontId="49" fillId="0" borderId="10" xfId="59" applyFont="1" applyBorder="1" applyAlignment="1">
      <alignment horizontal="center" vertical="top"/>
      <protection/>
    </xf>
    <xf numFmtId="0" fontId="48" fillId="0" borderId="0" xfId="59" applyFont="1" applyAlignment="1">
      <alignment horizontal="center"/>
      <protection/>
    </xf>
    <xf numFmtId="3" fontId="48" fillId="0" borderId="0" xfId="59" applyNumberFormat="1" applyFont="1" applyAlignment="1">
      <alignment horizontal="center"/>
      <protection/>
    </xf>
    <xf numFmtId="0" fontId="48" fillId="0" borderId="14" xfId="59" applyFont="1" applyBorder="1" applyAlignment="1">
      <alignment horizontal="justify" vertical="justify"/>
      <protection/>
    </xf>
    <xf numFmtId="0" fontId="48" fillId="0" borderId="15" xfId="59" applyFont="1" applyBorder="1" applyAlignment="1">
      <alignment horizontal="justify" vertical="justify"/>
      <protection/>
    </xf>
    <xf numFmtId="0" fontId="0" fillId="0" borderId="16" xfId="0" applyBorder="1" applyAlignment="1">
      <alignment horizontal="justify" vertical="justify"/>
    </xf>
    <xf numFmtId="0" fontId="47" fillId="0" borderId="0" xfId="59" applyFont="1" applyBorder="1" applyAlignment="1">
      <alignment horizontal="center"/>
      <protection/>
    </xf>
    <xf numFmtId="0" fontId="51" fillId="0" borderId="0" xfId="59" applyFont="1" applyBorder="1" applyAlignment="1">
      <alignment horizontal="center"/>
      <protection/>
    </xf>
    <xf numFmtId="0" fontId="48" fillId="0" borderId="14" xfId="59" applyFont="1" applyBorder="1" applyAlignment="1">
      <alignment vertical="top"/>
      <protection/>
    </xf>
    <xf numFmtId="0" fontId="48" fillId="0" borderId="15" xfId="59" applyFont="1" applyBorder="1" applyAlignment="1">
      <alignment vertical="top"/>
      <protection/>
    </xf>
    <xf numFmtId="0" fontId="48" fillId="0" borderId="16" xfId="59" applyFont="1" applyBorder="1" applyAlignment="1">
      <alignment vertical="top"/>
      <protection/>
    </xf>
    <xf numFmtId="0" fontId="49" fillId="0" borderId="15" xfId="59" applyFont="1" applyBorder="1" applyAlignment="1">
      <alignment horizontal="center" vertical="top" wrapText="1"/>
      <protection/>
    </xf>
    <xf numFmtId="0" fontId="49" fillId="0" borderId="16" xfId="59" applyFont="1" applyBorder="1" applyAlignment="1">
      <alignment horizontal="center" vertical="top" wrapText="1"/>
      <protection/>
    </xf>
    <xf numFmtId="0" fontId="0" fillId="0" borderId="0" xfId="0" applyAlignment="1">
      <alignment horizontal="center"/>
    </xf>
    <xf numFmtId="0" fontId="39" fillId="0" borderId="0" xfId="0" applyFont="1" applyBorder="1" applyAlignment="1">
      <alignment horizontal="center"/>
    </xf>
    <xf numFmtId="0" fontId="30" fillId="0" borderId="42" xfId="0" applyFont="1" applyBorder="1" applyAlignment="1">
      <alignment horizontal="center" vertical="center"/>
    </xf>
    <xf numFmtId="0" fontId="30" fillId="0" borderId="20" xfId="0" applyFont="1" applyBorder="1" applyAlignment="1">
      <alignment horizontal="center" vertical="center"/>
    </xf>
    <xf numFmtId="0" fontId="28" fillId="0" borderId="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Interim"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42"/>
  <sheetViews>
    <sheetView tabSelected="1" zoomScalePageLayoutView="0" workbookViewId="0" topLeftCell="A1">
      <selection activeCell="E30" sqref="E30"/>
    </sheetView>
  </sheetViews>
  <sheetFormatPr defaultColWidth="9.140625" defaultRowHeight="12.75"/>
  <cols>
    <col min="1" max="1" width="0.71875" style="263" customWidth="1"/>
    <col min="2" max="9" width="9.140625" style="263" customWidth="1"/>
    <col min="10" max="10" width="12.7109375" style="263" customWidth="1"/>
    <col min="11" max="11" width="0.85546875" style="263" customWidth="1"/>
    <col min="12" max="16384" width="9.140625" style="263" customWidth="1"/>
  </cols>
  <sheetData>
    <row r="1" ht="16.5" thickBot="1"/>
    <row r="2" spans="2:11" ht="3.75" customHeight="1" thickBot="1">
      <c r="B2" s="269"/>
      <c r="C2" s="270"/>
      <c r="D2" s="270"/>
      <c r="E2" s="270"/>
      <c r="F2" s="270"/>
      <c r="G2" s="270"/>
      <c r="H2" s="270"/>
      <c r="I2" s="270"/>
      <c r="J2" s="270"/>
      <c r="K2" s="271"/>
    </row>
    <row r="3" spans="2:11" ht="16.5" thickTop="1">
      <c r="B3" s="272"/>
      <c r="C3" s="264"/>
      <c r="D3" s="264"/>
      <c r="E3" s="264"/>
      <c r="F3" s="264"/>
      <c r="G3" s="264"/>
      <c r="H3" s="264"/>
      <c r="I3" s="264"/>
      <c r="J3" s="265"/>
      <c r="K3" s="273"/>
    </row>
    <row r="4" spans="2:11" ht="15.75">
      <c r="B4" s="274"/>
      <c r="C4" s="71"/>
      <c r="D4" s="71"/>
      <c r="E4" s="71"/>
      <c r="F4" s="71"/>
      <c r="G4" s="71"/>
      <c r="H4" s="71"/>
      <c r="I4" s="71"/>
      <c r="J4" s="266"/>
      <c r="K4" s="273"/>
    </row>
    <row r="5" spans="2:11" ht="15.75">
      <c r="B5" s="274"/>
      <c r="C5" s="71"/>
      <c r="D5" s="71"/>
      <c r="E5" s="71"/>
      <c r="F5" s="71"/>
      <c r="G5" s="71"/>
      <c r="H5" s="71"/>
      <c r="I5" s="71"/>
      <c r="J5" s="266"/>
      <c r="K5" s="273"/>
    </row>
    <row r="6" spans="2:11" ht="15.75">
      <c r="B6" s="274"/>
      <c r="C6" s="71"/>
      <c r="D6" s="71"/>
      <c r="E6" s="71"/>
      <c r="F6" s="71"/>
      <c r="G6" s="71"/>
      <c r="H6" s="71"/>
      <c r="I6" s="71"/>
      <c r="J6" s="266"/>
      <c r="K6" s="273"/>
    </row>
    <row r="7" spans="2:11" ht="25.5">
      <c r="B7" s="280" t="s">
        <v>414</v>
      </c>
      <c r="C7" s="281"/>
      <c r="D7" s="281"/>
      <c r="E7" s="281"/>
      <c r="F7" s="281"/>
      <c r="G7" s="281"/>
      <c r="H7" s="281"/>
      <c r="I7" s="281"/>
      <c r="J7" s="282"/>
      <c r="K7" s="273"/>
    </row>
    <row r="8" spans="2:11" ht="25.5">
      <c r="B8" s="280" t="s">
        <v>412</v>
      </c>
      <c r="C8" s="281"/>
      <c r="D8" s="281"/>
      <c r="E8" s="281"/>
      <c r="F8" s="281"/>
      <c r="G8" s="281"/>
      <c r="H8" s="281"/>
      <c r="I8" s="281"/>
      <c r="J8" s="282"/>
      <c r="K8" s="273"/>
    </row>
    <row r="9" spans="2:11" ht="15.75">
      <c r="B9" s="274"/>
      <c r="C9" s="71"/>
      <c r="D9" s="71"/>
      <c r="E9" s="71"/>
      <c r="F9" s="71"/>
      <c r="G9" s="71"/>
      <c r="H9" s="71"/>
      <c r="I9" s="71"/>
      <c r="J9" s="266"/>
      <c r="K9" s="273"/>
    </row>
    <row r="10" spans="1:11" ht="15.75">
      <c r="A10" s="263">
        <v>1</v>
      </c>
      <c r="B10" s="274"/>
      <c r="C10" s="71"/>
      <c r="D10" s="71"/>
      <c r="E10" s="71"/>
      <c r="F10" s="71"/>
      <c r="G10" s="71"/>
      <c r="H10" s="71"/>
      <c r="I10" s="71"/>
      <c r="J10" s="266"/>
      <c r="K10" s="273"/>
    </row>
    <row r="11" spans="2:11" ht="15.75">
      <c r="B11" s="274"/>
      <c r="C11" s="71"/>
      <c r="D11" s="71"/>
      <c r="E11" s="71"/>
      <c r="F11" s="71"/>
      <c r="G11" s="71"/>
      <c r="H11" s="71"/>
      <c r="I11" s="71"/>
      <c r="J11" s="266"/>
      <c r="K11" s="273"/>
    </row>
    <row r="12" spans="2:11" ht="15.75">
      <c r="B12" s="274"/>
      <c r="C12" s="71"/>
      <c r="D12" s="71"/>
      <c r="E12" s="71"/>
      <c r="F12" s="71"/>
      <c r="G12" s="71"/>
      <c r="H12" s="71"/>
      <c r="I12" s="71"/>
      <c r="J12" s="266"/>
      <c r="K12" s="273"/>
    </row>
    <row r="13" spans="2:11" ht="15.75">
      <c r="B13" s="274"/>
      <c r="C13" s="71"/>
      <c r="D13" s="71"/>
      <c r="E13" s="71"/>
      <c r="F13" s="71"/>
      <c r="G13" s="71"/>
      <c r="H13" s="71"/>
      <c r="I13" s="71"/>
      <c r="J13" s="266"/>
      <c r="K13" s="273"/>
    </row>
    <row r="14" spans="2:11" ht="22.5">
      <c r="B14" s="286" t="s">
        <v>415</v>
      </c>
      <c r="C14" s="287"/>
      <c r="D14" s="287"/>
      <c r="E14" s="287"/>
      <c r="F14" s="287"/>
      <c r="G14" s="287"/>
      <c r="H14" s="287"/>
      <c r="I14" s="287"/>
      <c r="J14" s="288"/>
      <c r="K14" s="273"/>
    </row>
    <row r="15" spans="2:11" ht="15.75">
      <c r="B15" s="274"/>
      <c r="C15" s="71"/>
      <c r="D15" s="71"/>
      <c r="E15" s="71"/>
      <c r="F15" s="71"/>
      <c r="G15" s="71"/>
      <c r="H15" s="71"/>
      <c r="I15" s="71"/>
      <c r="J15" s="266"/>
      <c r="K15" s="273"/>
    </row>
    <row r="16" spans="2:11" ht="22.5">
      <c r="B16" s="286" t="s">
        <v>413</v>
      </c>
      <c r="C16" s="287"/>
      <c r="D16" s="287"/>
      <c r="E16" s="287"/>
      <c r="F16" s="287"/>
      <c r="G16" s="287"/>
      <c r="H16" s="287"/>
      <c r="I16" s="287"/>
      <c r="J16" s="288"/>
      <c r="K16" s="273"/>
    </row>
    <row r="17" spans="2:11" ht="15.75">
      <c r="B17" s="274"/>
      <c r="C17" s="71"/>
      <c r="D17" s="71"/>
      <c r="E17" s="71"/>
      <c r="F17" s="71"/>
      <c r="G17" s="71"/>
      <c r="H17" s="71"/>
      <c r="I17" s="71"/>
      <c r="J17" s="266"/>
      <c r="K17" s="273"/>
    </row>
    <row r="18" spans="2:11" ht="33">
      <c r="B18" s="289" t="s">
        <v>19</v>
      </c>
      <c r="C18" s="290"/>
      <c r="D18" s="290"/>
      <c r="E18" s="290"/>
      <c r="F18" s="290"/>
      <c r="G18" s="290"/>
      <c r="H18" s="290"/>
      <c r="I18" s="290"/>
      <c r="J18" s="291"/>
      <c r="K18" s="273"/>
    </row>
    <row r="19" spans="2:11" ht="18.75">
      <c r="B19" s="283" t="s">
        <v>416</v>
      </c>
      <c r="C19" s="284"/>
      <c r="D19" s="284"/>
      <c r="E19" s="284"/>
      <c r="F19" s="284"/>
      <c r="G19" s="284"/>
      <c r="H19" s="284"/>
      <c r="I19" s="284"/>
      <c r="J19" s="285"/>
      <c r="K19" s="273"/>
    </row>
    <row r="20" spans="2:11" ht="18.75">
      <c r="B20" s="283" t="s">
        <v>417</v>
      </c>
      <c r="C20" s="284"/>
      <c r="D20" s="284"/>
      <c r="E20" s="284"/>
      <c r="F20" s="284"/>
      <c r="G20" s="284"/>
      <c r="H20" s="284"/>
      <c r="I20" s="284"/>
      <c r="J20" s="285"/>
      <c r="K20" s="273"/>
    </row>
    <row r="21" spans="2:11" ht="18.75">
      <c r="B21" s="283" t="s">
        <v>418</v>
      </c>
      <c r="C21" s="284"/>
      <c r="D21" s="284"/>
      <c r="E21" s="284"/>
      <c r="F21" s="284"/>
      <c r="G21" s="284"/>
      <c r="H21" s="284"/>
      <c r="I21" s="284"/>
      <c r="J21" s="285"/>
      <c r="K21" s="273"/>
    </row>
    <row r="22" spans="2:11" ht="18.75">
      <c r="B22" s="283" t="s">
        <v>419</v>
      </c>
      <c r="C22" s="284"/>
      <c r="D22" s="284"/>
      <c r="E22" s="284"/>
      <c r="F22" s="284"/>
      <c r="G22" s="284"/>
      <c r="H22" s="284"/>
      <c r="I22" s="284"/>
      <c r="J22" s="285"/>
      <c r="K22" s="273"/>
    </row>
    <row r="23" spans="2:11" ht="18.75">
      <c r="B23" s="283" t="s">
        <v>420</v>
      </c>
      <c r="C23" s="284"/>
      <c r="D23" s="284"/>
      <c r="E23" s="284"/>
      <c r="F23" s="284"/>
      <c r="G23" s="284"/>
      <c r="H23" s="284"/>
      <c r="I23" s="284"/>
      <c r="J23" s="285"/>
      <c r="K23" s="273"/>
    </row>
    <row r="24" spans="2:11" ht="15.75">
      <c r="B24" s="274"/>
      <c r="C24" s="71"/>
      <c r="D24" s="71"/>
      <c r="E24" s="71"/>
      <c r="F24" s="71"/>
      <c r="G24" s="71"/>
      <c r="H24" s="71"/>
      <c r="I24" s="71"/>
      <c r="J24" s="266"/>
      <c r="K24" s="273"/>
    </row>
    <row r="25" spans="2:11" ht="15.75">
      <c r="B25" s="274"/>
      <c r="C25" s="71"/>
      <c r="D25" s="71"/>
      <c r="E25" s="71"/>
      <c r="F25" s="71"/>
      <c r="G25" s="71"/>
      <c r="H25" s="71"/>
      <c r="I25" s="71"/>
      <c r="J25" s="266"/>
      <c r="K25" s="273"/>
    </row>
    <row r="26" spans="2:11" ht="15.75">
      <c r="B26" s="274"/>
      <c r="C26" s="71"/>
      <c r="D26" s="71"/>
      <c r="E26" s="71"/>
      <c r="F26" s="71"/>
      <c r="G26" s="71"/>
      <c r="H26" s="71"/>
      <c r="I26" s="71"/>
      <c r="J26" s="266"/>
      <c r="K26" s="273"/>
    </row>
    <row r="27" spans="2:11" ht="15.75">
      <c r="B27" s="274"/>
      <c r="C27" s="71"/>
      <c r="D27" s="71"/>
      <c r="E27" s="71"/>
      <c r="F27" s="71"/>
      <c r="G27" s="71"/>
      <c r="H27" s="71"/>
      <c r="I27" s="71"/>
      <c r="J27" s="266"/>
      <c r="K27" s="273"/>
    </row>
    <row r="28" spans="2:11" ht="15.75">
      <c r="B28" s="274"/>
      <c r="C28" s="71"/>
      <c r="D28" s="71"/>
      <c r="E28" s="71"/>
      <c r="F28" s="71"/>
      <c r="G28" s="71"/>
      <c r="H28" s="71"/>
      <c r="I28" s="71"/>
      <c r="J28" s="266"/>
      <c r="K28" s="273"/>
    </row>
    <row r="29" spans="2:11" ht="15.75">
      <c r="B29" s="274"/>
      <c r="C29" s="71"/>
      <c r="D29" s="71"/>
      <c r="E29" s="71"/>
      <c r="F29" s="71"/>
      <c r="G29" s="71"/>
      <c r="H29" s="71"/>
      <c r="I29" s="71"/>
      <c r="J29" s="266"/>
      <c r="K29" s="273"/>
    </row>
    <row r="30" spans="2:11" ht="15.75">
      <c r="B30" s="274"/>
      <c r="C30" s="71"/>
      <c r="D30" s="71"/>
      <c r="E30" s="71"/>
      <c r="F30" s="71"/>
      <c r="G30" s="71"/>
      <c r="H30" s="71"/>
      <c r="I30" s="71"/>
      <c r="J30" s="266"/>
      <c r="K30" s="273"/>
    </row>
    <row r="31" spans="2:11" ht="15.75">
      <c r="B31" s="274"/>
      <c r="C31" s="71"/>
      <c r="D31" s="71"/>
      <c r="E31" s="71"/>
      <c r="F31" s="71"/>
      <c r="G31" s="71"/>
      <c r="H31" s="71"/>
      <c r="I31" s="71"/>
      <c r="J31" s="266"/>
      <c r="K31" s="273"/>
    </row>
    <row r="32" spans="2:11" ht="15.75">
      <c r="B32" s="274"/>
      <c r="C32" s="71"/>
      <c r="D32" s="71"/>
      <c r="E32" s="71"/>
      <c r="F32" s="71"/>
      <c r="G32" s="71"/>
      <c r="H32" s="71"/>
      <c r="I32" s="71"/>
      <c r="J32" s="266"/>
      <c r="K32" s="273"/>
    </row>
    <row r="33" spans="2:11" ht="15.75">
      <c r="B33" s="274"/>
      <c r="C33" s="71"/>
      <c r="D33" s="71"/>
      <c r="E33" s="71"/>
      <c r="F33" s="71"/>
      <c r="G33" s="71"/>
      <c r="H33" s="71"/>
      <c r="I33" s="71"/>
      <c r="J33" s="266"/>
      <c r="K33" s="273"/>
    </row>
    <row r="34" spans="2:11" ht="15.75">
      <c r="B34" s="274"/>
      <c r="C34" s="71"/>
      <c r="D34" s="71"/>
      <c r="E34" s="71"/>
      <c r="F34" s="71"/>
      <c r="G34" s="71"/>
      <c r="H34" s="71"/>
      <c r="I34" s="71"/>
      <c r="J34" s="266"/>
      <c r="K34" s="273"/>
    </row>
    <row r="35" spans="2:11" ht="15.75">
      <c r="B35" s="274"/>
      <c r="C35" s="71"/>
      <c r="D35" s="71"/>
      <c r="E35" s="71"/>
      <c r="F35" s="71"/>
      <c r="G35" s="71"/>
      <c r="H35" s="71"/>
      <c r="I35" s="71"/>
      <c r="J35" s="266"/>
      <c r="K35" s="273"/>
    </row>
    <row r="36" spans="2:11" ht="15.75">
      <c r="B36" s="274"/>
      <c r="C36" s="71"/>
      <c r="D36" s="71"/>
      <c r="E36" s="71"/>
      <c r="F36" s="71"/>
      <c r="G36" s="71"/>
      <c r="H36" s="71"/>
      <c r="I36" s="71"/>
      <c r="J36" s="266"/>
      <c r="K36" s="273"/>
    </row>
    <row r="37" spans="2:11" ht="15.75">
      <c r="B37" s="274"/>
      <c r="C37" s="71"/>
      <c r="D37" s="71"/>
      <c r="E37" s="71"/>
      <c r="F37" s="71"/>
      <c r="G37" s="71"/>
      <c r="H37" s="71"/>
      <c r="I37" s="71"/>
      <c r="J37" s="266"/>
      <c r="K37" s="273"/>
    </row>
    <row r="38" spans="2:11" ht="15.75">
      <c r="B38" s="274"/>
      <c r="C38" s="71"/>
      <c r="D38" s="71"/>
      <c r="E38" s="71"/>
      <c r="F38" s="71"/>
      <c r="G38" s="71"/>
      <c r="H38" s="71"/>
      <c r="I38" s="71"/>
      <c r="J38" s="266"/>
      <c r="K38" s="273"/>
    </row>
    <row r="39" spans="2:11" ht="15.75">
      <c r="B39" s="274"/>
      <c r="C39" s="71"/>
      <c r="D39" s="71"/>
      <c r="E39" s="71"/>
      <c r="F39" s="71"/>
      <c r="G39" s="71"/>
      <c r="H39" s="71"/>
      <c r="I39" s="71"/>
      <c r="J39" s="266"/>
      <c r="K39" s="273"/>
    </row>
    <row r="40" spans="2:11" ht="15.75">
      <c r="B40" s="274"/>
      <c r="C40" s="71"/>
      <c r="D40" s="71"/>
      <c r="E40" s="71"/>
      <c r="F40" s="71"/>
      <c r="G40" s="71"/>
      <c r="H40" s="71"/>
      <c r="I40" s="71"/>
      <c r="J40" s="266"/>
      <c r="K40" s="273"/>
    </row>
    <row r="41" spans="2:11" ht="16.5" thickBot="1">
      <c r="B41" s="275"/>
      <c r="C41" s="267"/>
      <c r="D41" s="267"/>
      <c r="E41" s="267"/>
      <c r="F41" s="267"/>
      <c r="G41" s="267"/>
      <c r="H41" s="267"/>
      <c r="I41" s="267"/>
      <c r="J41" s="268"/>
      <c r="K41" s="273"/>
    </row>
    <row r="42" spans="2:11" ht="2.25" customHeight="1" thickBot="1" thickTop="1">
      <c r="B42" s="276"/>
      <c r="C42" s="277"/>
      <c r="D42" s="277"/>
      <c r="E42" s="277"/>
      <c r="F42" s="277"/>
      <c r="G42" s="277"/>
      <c r="H42" s="277"/>
      <c r="I42" s="277"/>
      <c r="J42" s="277"/>
      <c r="K42" s="278"/>
    </row>
  </sheetData>
  <sheetProtection/>
  <mergeCells count="10">
    <mergeCell ref="B7:J7"/>
    <mergeCell ref="B8:J8"/>
    <mergeCell ref="B22:J22"/>
    <mergeCell ref="B23:J23"/>
    <mergeCell ref="B14:J14"/>
    <mergeCell ref="B16:J16"/>
    <mergeCell ref="B18:J18"/>
    <mergeCell ref="B19:J19"/>
    <mergeCell ref="B20:J20"/>
    <mergeCell ref="B21:J2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79"/>
  <sheetViews>
    <sheetView zoomScalePageLayoutView="0" workbookViewId="0" topLeftCell="A1">
      <selection activeCell="A56" sqref="A56"/>
    </sheetView>
  </sheetViews>
  <sheetFormatPr defaultColWidth="9.140625" defaultRowHeight="12.75"/>
  <cols>
    <col min="1" max="1" width="3.8515625" style="118" customWidth="1"/>
    <col min="2" max="2" width="42.57421875" style="118" customWidth="1"/>
    <col min="3" max="3" width="8.28125" style="118" customWidth="1"/>
    <col min="4" max="4" width="16.28125" style="118" customWidth="1"/>
    <col min="5" max="5" width="1.421875" style="118" customWidth="1"/>
    <col min="6" max="6" width="18.57421875" style="118" customWidth="1"/>
    <col min="7" max="7" width="1.7109375" style="118" customWidth="1"/>
    <col min="8" max="8" width="2.8515625" style="118" customWidth="1"/>
    <col min="9" max="9" width="11.7109375" style="118" customWidth="1"/>
    <col min="10" max="10" width="15.28125" style="118" customWidth="1"/>
    <col min="11" max="11" width="15.7109375" style="118" customWidth="1"/>
    <col min="12" max="12" width="13.140625" style="118" bestFit="1" customWidth="1"/>
    <col min="13" max="16384" width="9.140625" style="118" customWidth="1"/>
  </cols>
  <sheetData>
    <row r="1" spans="1:17" ht="15">
      <c r="A1" s="298" t="s">
        <v>19</v>
      </c>
      <c r="B1" s="298"/>
      <c r="C1" s="298"/>
      <c r="D1" s="298"/>
      <c r="E1" s="298"/>
      <c r="F1" s="298"/>
      <c r="G1" s="298"/>
      <c r="H1" s="2"/>
      <c r="I1" s="2"/>
      <c r="J1" s="2"/>
      <c r="K1" s="297"/>
      <c r="L1" s="297"/>
      <c r="M1" s="297"/>
      <c r="N1" s="297"/>
      <c r="O1" s="297"/>
      <c r="P1" s="297"/>
      <c r="Q1" s="297"/>
    </row>
    <row r="2" spans="1:17" ht="15">
      <c r="A2" s="298" t="s">
        <v>194</v>
      </c>
      <c r="B2" s="298"/>
      <c r="C2" s="298"/>
      <c r="D2" s="298"/>
      <c r="E2" s="298"/>
      <c r="F2" s="298"/>
      <c r="G2" s="298"/>
      <c r="H2" s="2"/>
      <c r="I2" s="2"/>
      <c r="J2" s="2"/>
      <c r="K2" s="297"/>
      <c r="L2" s="297"/>
      <c r="M2" s="297"/>
      <c r="N2" s="297"/>
      <c r="O2" s="297"/>
      <c r="P2" s="297"/>
      <c r="Q2" s="297"/>
    </row>
    <row r="3" spans="1:17" ht="16.5">
      <c r="A3" s="298" t="s">
        <v>213</v>
      </c>
      <c r="B3" s="298"/>
      <c r="C3" s="298"/>
      <c r="D3" s="298"/>
      <c r="E3" s="298"/>
      <c r="F3" s="298"/>
      <c r="G3" s="298"/>
      <c r="H3" s="2"/>
      <c r="I3" s="2"/>
      <c r="J3" s="2"/>
      <c r="K3" s="297"/>
      <c r="L3" s="297"/>
      <c r="M3" s="297"/>
      <c r="N3" s="297"/>
      <c r="O3" s="297"/>
      <c r="P3" s="297"/>
      <c r="Q3" s="297"/>
    </row>
    <row r="4" spans="1:17" ht="15">
      <c r="A4" s="295" t="s">
        <v>186</v>
      </c>
      <c r="B4" s="295"/>
      <c r="C4" s="295" t="s">
        <v>4</v>
      </c>
      <c r="D4" s="119" t="s">
        <v>205</v>
      </c>
      <c r="E4" s="20"/>
      <c r="F4" s="120" t="s">
        <v>195</v>
      </c>
      <c r="G4" s="21"/>
      <c r="H4" s="22"/>
      <c r="I4" s="22"/>
      <c r="J4" s="22"/>
      <c r="K4" s="129"/>
      <c r="L4" s="2"/>
      <c r="M4" s="130"/>
      <c r="N4" s="131"/>
      <c r="O4" s="130"/>
      <c r="P4" s="21"/>
      <c r="Q4" s="132"/>
    </row>
    <row r="5" spans="1:17" ht="15">
      <c r="A5" s="295"/>
      <c r="B5" s="295"/>
      <c r="C5" s="295"/>
      <c r="D5" s="121" t="s">
        <v>8</v>
      </c>
      <c r="E5" s="2"/>
      <c r="F5" s="121" t="s">
        <v>8</v>
      </c>
      <c r="G5" s="2"/>
      <c r="H5" s="22"/>
      <c r="I5" s="22"/>
      <c r="J5" s="22"/>
      <c r="K5" s="129"/>
      <c r="L5" s="2"/>
      <c r="M5" s="130"/>
      <c r="N5" s="2"/>
      <c r="O5" s="130"/>
      <c r="P5" s="2"/>
      <c r="Q5" s="132"/>
    </row>
    <row r="6" spans="1:17" ht="15">
      <c r="A6" s="293" t="s">
        <v>11</v>
      </c>
      <c r="B6" s="293"/>
      <c r="C6" s="24"/>
      <c r="D6" s="25"/>
      <c r="E6" s="25"/>
      <c r="F6" s="25"/>
      <c r="G6" s="25"/>
      <c r="H6" s="18"/>
      <c r="I6" s="18"/>
      <c r="J6" s="18"/>
      <c r="K6" s="23"/>
      <c r="L6" s="18"/>
      <c r="M6" s="25"/>
      <c r="N6" s="25"/>
      <c r="O6" s="25"/>
      <c r="P6" s="25"/>
      <c r="Q6" s="18"/>
    </row>
    <row r="7" spans="2:17" ht="26.25" customHeight="1">
      <c r="B7" s="26" t="s">
        <v>1</v>
      </c>
      <c r="C7" s="122" t="s">
        <v>202</v>
      </c>
      <c r="D7" s="27">
        <v>157516042.93</v>
      </c>
      <c r="E7" s="27"/>
      <c r="F7" s="27">
        <v>162825494.61</v>
      </c>
      <c r="G7" s="27"/>
      <c r="H7" s="27"/>
      <c r="I7" s="27"/>
      <c r="J7" s="27"/>
      <c r="K7" s="133"/>
      <c r="L7" s="25"/>
      <c r="M7" s="27"/>
      <c r="N7" s="27"/>
      <c r="O7" s="27"/>
      <c r="P7" s="27"/>
      <c r="Q7" s="27"/>
    </row>
    <row r="8" spans="2:17" ht="13.5">
      <c r="B8" s="18" t="s">
        <v>0</v>
      </c>
      <c r="C8" s="24">
        <v>24</v>
      </c>
      <c r="D8" s="123">
        <v>15000840.6</v>
      </c>
      <c r="E8" s="27"/>
      <c r="F8" s="123">
        <v>5000840.6</v>
      </c>
      <c r="G8" s="27"/>
      <c r="H8" s="27"/>
      <c r="I8" s="27"/>
      <c r="J8" s="27"/>
      <c r="K8" s="133"/>
      <c r="L8" s="25"/>
      <c r="M8" s="27"/>
      <c r="N8" s="27"/>
      <c r="O8" s="27"/>
      <c r="P8" s="27"/>
      <c r="Q8" s="25"/>
    </row>
    <row r="9" spans="1:17" ht="15">
      <c r="A9" s="293" t="s">
        <v>6</v>
      </c>
      <c r="B9" s="293"/>
      <c r="C9" s="24"/>
      <c r="D9" s="28">
        <f>SUM(D7:D8)</f>
        <v>172516883.53</v>
      </c>
      <c r="E9" s="28"/>
      <c r="F9" s="28">
        <f>SUM(F7:F8)</f>
        <v>167826335.21</v>
      </c>
      <c r="G9" s="27"/>
      <c r="H9" s="27"/>
      <c r="I9" s="27"/>
      <c r="J9" s="27"/>
      <c r="K9" s="133"/>
      <c r="L9" s="25"/>
      <c r="M9" s="27"/>
      <c r="N9" s="27"/>
      <c r="O9" s="27"/>
      <c r="P9" s="27"/>
      <c r="Q9" s="25"/>
    </row>
    <row r="10" spans="1:17" ht="15">
      <c r="A10" s="293" t="s">
        <v>9</v>
      </c>
      <c r="B10" s="293"/>
      <c r="C10" s="24"/>
      <c r="D10" s="29"/>
      <c r="E10" s="29"/>
      <c r="F10" s="30"/>
      <c r="G10" s="30"/>
      <c r="H10" s="27"/>
      <c r="I10" s="27"/>
      <c r="J10" s="27"/>
      <c r="K10" s="133"/>
      <c r="L10" s="25"/>
      <c r="M10" s="27"/>
      <c r="N10" s="29"/>
      <c r="O10" s="30"/>
      <c r="P10" s="30"/>
      <c r="Q10" s="18"/>
    </row>
    <row r="11" spans="2:17" ht="13.5">
      <c r="B11" s="18" t="s">
        <v>15</v>
      </c>
      <c r="C11" s="24">
        <v>25</v>
      </c>
      <c r="D11" s="27">
        <v>98793154.82</v>
      </c>
      <c r="E11" s="27"/>
      <c r="F11" s="27">
        <v>82919799.32</v>
      </c>
      <c r="G11" s="27"/>
      <c r="H11" s="27"/>
      <c r="I11" s="27"/>
      <c r="J11" s="27"/>
      <c r="K11" s="133"/>
      <c r="L11" s="25"/>
      <c r="M11" s="27"/>
      <c r="N11" s="27"/>
      <c r="O11" s="27"/>
      <c r="P11" s="27"/>
      <c r="Q11" s="31"/>
    </row>
    <row r="12" spans="2:17" ht="13.5">
      <c r="B12" s="18" t="s">
        <v>142</v>
      </c>
      <c r="C12" s="32">
        <v>26</v>
      </c>
      <c r="D12" s="27">
        <v>3424486.61</v>
      </c>
      <c r="E12" s="27"/>
      <c r="F12" s="27">
        <v>4754525.98</v>
      </c>
      <c r="G12" s="27"/>
      <c r="H12" s="27"/>
      <c r="I12" s="27"/>
      <c r="J12" s="27"/>
      <c r="K12" s="133"/>
      <c r="L12" s="25"/>
      <c r="M12" s="27"/>
      <c r="N12" s="27"/>
      <c r="O12" s="27"/>
      <c r="P12" s="27"/>
      <c r="Q12" s="31"/>
    </row>
    <row r="13" spans="2:17" ht="13.5">
      <c r="B13" s="18" t="s">
        <v>10</v>
      </c>
      <c r="C13" s="32">
        <v>27</v>
      </c>
      <c r="D13" s="27">
        <v>60686325.34</v>
      </c>
      <c r="E13" s="27"/>
      <c r="F13" s="27">
        <v>64427883.38</v>
      </c>
      <c r="G13" s="27"/>
      <c r="H13" s="27"/>
      <c r="I13" s="27"/>
      <c r="J13" s="27"/>
      <c r="K13" s="133"/>
      <c r="L13" s="25"/>
      <c r="M13" s="27"/>
      <c r="N13" s="27"/>
      <c r="O13" s="27"/>
      <c r="P13" s="27"/>
      <c r="Q13" s="18"/>
    </row>
    <row r="14" spans="2:17" ht="13.5">
      <c r="B14" s="18" t="s">
        <v>16</v>
      </c>
      <c r="C14" s="32">
        <v>28</v>
      </c>
      <c r="D14" s="123">
        <v>31304947.82</v>
      </c>
      <c r="E14" s="27"/>
      <c r="F14" s="123">
        <v>23931049.63</v>
      </c>
      <c r="G14" s="27"/>
      <c r="H14" s="27"/>
      <c r="I14" s="27"/>
      <c r="J14" s="27"/>
      <c r="K14" s="133"/>
      <c r="L14" s="25"/>
      <c r="M14" s="27"/>
      <c r="N14" s="27"/>
      <c r="O14" s="27"/>
      <c r="P14" s="27"/>
      <c r="Q14" s="31"/>
    </row>
    <row r="15" spans="1:17" ht="15">
      <c r="A15" s="293" t="s">
        <v>17</v>
      </c>
      <c r="B15" s="293"/>
      <c r="C15" s="24"/>
      <c r="D15" s="28">
        <f>SUM(D11:D14)</f>
        <v>194208914.58999997</v>
      </c>
      <c r="E15" s="28"/>
      <c r="F15" s="28">
        <f>SUM(F11:F14)</f>
        <v>176033258.31</v>
      </c>
      <c r="G15" s="28"/>
      <c r="H15" s="27"/>
      <c r="I15" s="27"/>
      <c r="J15" s="27"/>
      <c r="K15" s="133"/>
      <c r="L15" s="25"/>
      <c r="M15" s="27"/>
      <c r="N15" s="28"/>
      <c r="O15" s="28"/>
      <c r="P15" s="28"/>
      <c r="Q15" s="33"/>
    </row>
    <row r="16" spans="1:17" ht="15">
      <c r="A16" s="296" t="s">
        <v>196</v>
      </c>
      <c r="B16" s="296"/>
      <c r="D16" s="124">
        <f>D9+D15</f>
        <v>366725798.12</v>
      </c>
      <c r="F16" s="124">
        <f>F9+F15</f>
        <v>343859593.52</v>
      </c>
      <c r="H16" s="27"/>
      <c r="I16" s="27"/>
      <c r="J16" s="27"/>
      <c r="K16" s="133"/>
      <c r="L16" s="25"/>
      <c r="M16" s="27"/>
      <c r="N16" s="34"/>
      <c r="O16" s="34"/>
      <c r="P16" s="34"/>
      <c r="Q16" s="18"/>
    </row>
    <row r="17" spans="2:17" ht="9" customHeight="1">
      <c r="B17" s="125"/>
      <c r="D17" s="12"/>
      <c r="E17" s="12"/>
      <c r="F17" s="12"/>
      <c r="H17" s="27"/>
      <c r="I17" s="27"/>
      <c r="J17" s="27"/>
      <c r="K17" s="133"/>
      <c r="L17" s="25"/>
      <c r="M17" s="27"/>
      <c r="N17" s="34"/>
      <c r="O17" s="34"/>
      <c r="P17" s="34"/>
      <c r="Q17" s="18"/>
    </row>
    <row r="18" spans="1:17" ht="17.25" customHeight="1">
      <c r="A18" s="293" t="s">
        <v>187</v>
      </c>
      <c r="B18" s="293"/>
      <c r="C18" s="24"/>
      <c r="D18" s="119"/>
      <c r="E18" s="20"/>
      <c r="F18" s="120"/>
      <c r="G18" s="21"/>
      <c r="H18" s="27"/>
      <c r="I18" s="27"/>
      <c r="J18" s="27"/>
      <c r="K18" s="133"/>
      <c r="L18" s="25"/>
      <c r="M18" s="27"/>
      <c r="N18" s="28"/>
      <c r="O18" s="134"/>
      <c r="P18" s="28"/>
      <c r="Q18" s="28"/>
    </row>
    <row r="19" spans="1:17" ht="1.5" customHeight="1" hidden="1">
      <c r="A19" s="293"/>
      <c r="B19" s="293"/>
      <c r="C19" s="24"/>
      <c r="D19" s="2"/>
      <c r="E19" s="2"/>
      <c r="F19" s="2"/>
      <c r="G19" s="2"/>
      <c r="H19" s="27"/>
      <c r="I19" s="27"/>
      <c r="J19" s="27"/>
      <c r="K19" s="133"/>
      <c r="L19" s="25"/>
      <c r="M19" s="27"/>
      <c r="N19" s="28"/>
      <c r="O19" s="28"/>
      <c r="P19" s="28"/>
      <c r="Q19" s="18"/>
    </row>
    <row r="20" spans="8:17" ht="9.75" customHeight="1">
      <c r="H20" s="27"/>
      <c r="I20" s="27"/>
      <c r="J20" s="27"/>
      <c r="K20" s="133"/>
      <c r="L20" s="25"/>
      <c r="M20" s="27"/>
      <c r="N20" s="28"/>
      <c r="O20" s="28"/>
      <c r="P20" s="28"/>
      <c r="Q20" s="33"/>
    </row>
    <row r="21" spans="1:17" ht="15">
      <c r="A21" s="293" t="s">
        <v>12</v>
      </c>
      <c r="B21" s="293"/>
      <c r="C21" s="18"/>
      <c r="D21" s="34"/>
      <c r="E21" s="34"/>
      <c r="F21" s="34"/>
      <c r="G21" s="34"/>
      <c r="H21" s="27"/>
      <c r="I21" s="27"/>
      <c r="J21" s="27"/>
      <c r="K21" s="133"/>
      <c r="L21" s="25"/>
      <c r="M21" s="27"/>
      <c r="N21" s="27"/>
      <c r="O21" s="28"/>
      <c r="P21" s="27"/>
      <c r="Q21" s="33"/>
    </row>
    <row r="22" spans="2:17" ht="15">
      <c r="B22" s="18" t="s">
        <v>20</v>
      </c>
      <c r="C22" s="24">
        <v>29</v>
      </c>
      <c r="D22" s="27">
        <v>665604.84</v>
      </c>
      <c r="E22" s="27"/>
      <c r="F22" s="27">
        <v>665553.41</v>
      </c>
      <c r="G22" s="27"/>
      <c r="H22" s="27"/>
      <c r="I22" s="27"/>
      <c r="J22" s="27"/>
      <c r="K22" s="133"/>
      <c r="L22" s="25"/>
      <c r="M22" s="27"/>
      <c r="N22" s="27"/>
      <c r="O22" s="28"/>
      <c r="P22" s="27"/>
      <c r="Q22" s="33"/>
    </row>
    <row r="23" spans="2:17" ht="15">
      <c r="B23" s="18" t="s">
        <v>21</v>
      </c>
      <c r="C23" s="24"/>
      <c r="D23" s="27">
        <v>2519822</v>
      </c>
      <c r="E23" s="27"/>
      <c r="F23" s="27">
        <v>2519822</v>
      </c>
      <c r="G23" s="27"/>
      <c r="H23" s="27"/>
      <c r="I23" s="27"/>
      <c r="J23" s="27"/>
      <c r="K23" s="133"/>
      <c r="L23" s="25"/>
      <c r="M23" s="27"/>
      <c r="N23" s="27"/>
      <c r="O23" s="28"/>
      <c r="P23" s="27"/>
      <c r="Q23" s="33"/>
    </row>
    <row r="24" spans="2:17" ht="15">
      <c r="B24" s="18" t="s">
        <v>25</v>
      </c>
      <c r="C24" s="24" t="s">
        <v>297</v>
      </c>
      <c r="D24" s="27">
        <v>20455019.38</v>
      </c>
      <c r="E24" s="27"/>
      <c r="F24" s="27">
        <v>27369216.37</v>
      </c>
      <c r="G24" s="27"/>
      <c r="H24" s="27"/>
      <c r="I24" s="27"/>
      <c r="J24" s="27"/>
      <c r="K24" s="133"/>
      <c r="L24" s="25"/>
      <c r="M24" s="27"/>
      <c r="N24" s="27"/>
      <c r="O24" s="28"/>
      <c r="P24" s="27"/>
      <c r="Q24" s="33"/>
    </row>
    <row r="25" spans="2:17" ht="15">
      <c r="B25" s="18" t="s">
        <v>285</v>
      </c>
      <c r="C25" s="24" t="s">
        <v>298</v>
      </c>
      <c r="D25" s="27">
        <v>3571706.24</v>
      </c>
      <c r="E25" s="27"/>
      <c r="F25" s="27">
        <v>0</v>
      </c>
      <c r="G25" s="27"/>
      <c r="H25" s="27"/>
      <c r="I25" s="27"/>
      <c r="J25" s="27"/>
      <c r="K25" s="133"/>
      <c r="L25" s="25"/>
      <c r="M25" s="27"/>
      <c r="N25" s="27"/>
      <c r="O25" s="28"/>
      <c r="P25" s="27"/>
      <c r="Q25" s="33"/>
    </row>
    <row r="26" spans="2:17" ht="15">
      <c r="B26" s="18" t="s">
        <v>22</v>
      </c>
      <c r="C26" s="24">
        <v>31</v>
      </c>
      <c r="D26" s="27">
        <v>6732959</v>
      </c>
      <c r="E26" s="27"/>
      <c r="F26" s="27">
        <v>8483539</v>
      </c>
      <c r="G26" s="27"/>
      <c r="H26" s="27"/>
      <c r="I26" s="27"/>
      <c r="J26" s="27"/>
      <c r="K26" s="133"/>
      <c r="L26" s="25"/>
      <c r="M26" s="27"/>
      <c r="N26" s="27"/>
      <c r="O26" s="28"/>
      <c r="P26" s="27"/>
      <c r="Q26" s="33"/>
    </row>
    <row r="27" spans="2:17" ht="15">
      <c r="B27" s="18" t="s">
        <v>23</v>
      </c>
      <c r="C27" s="24">
        <v>32</v>
      </c>
      <c r="D27" s="27">
        <v>18772079.78</v>
      </c>
      <c r="E27" s="27"/>
      <c r="F27" s="27">
        <v>18772079.78</v>
      </c>
      <c r="G27" s="27"/>
      <c r="H27" s="27"/>
      <c r="I27" s="27"/>
      <c r="J27" s="27"/>
      <c r="K27" s="133"/>
      <c r="L27" s="25"/>
      <c r="M27" s="27"/>
      <c r="N27" s="27"/>
      <c r="O27" s="28"/>
      <c r="P27" s="27"/>
      <c r="Q27" s="33"/>
    </row>
    <row r="28" spans="2:17" ht="15">
      <c r="B28" s="18" t="s">
        <v>24</v>
      </c>
      <c r="C28" s="32"/>
      <c r="D28" s="123">
        <v>4075733.7</v>
      </c>
      <c r="E28" s="27"/>
      <c r="F28" s="123">
        <v>2561712.67</v>
      </c>
      <c r="G28" s="27"/>
      <c r="H28" s="27"/>
      <c r="I28" s="27"/>
      <c r="J28" s="27"/>
      <c r="K28" s="133"/>
      <c r="L28" s="25"/>
      <c r="M28" s="27"/>
      <c r="N28" s="27"/>
      <c r="O28" s="28"/>
      <c r="P28" s="27"/>
      <c r="Q28" s="33"/>
    </row>
    <row r="29" spans="1:17" ht="15">
      <c r="A29" s="293" t="s">
        <v>193</v>
      </c>
      <c r="B29" s="293"/>
      <c r="C29" s="24"/>
      <c r="D29" s="28">
        <f>SUM(D22:D28)</f>
        <v>56792924.940000005</v>
      </c>
      <c r="E29" s="28"/>
      <c r="F29" s="28">
        <f>SUM(F22:F28)</f>
        <v>60371923.230000004</v>
      </c>
      <c r="G29" s="28"/>
      <c r="H29" s="27"/>
      <c r="I29" s="27"/>
      <c r="J29" s="27"/>
      <c r="K29" s="133"/>
      <c r="L29" s="25"/>
      <c r="M29" s="27"/>
      <c r="N29" s="27"/>
      <c r="O29" s="28"/>
      <c r="P29" s="27"/>
      <c r="Q29" s="33"/>
    </row>
    <row r="30" spans="1:17" ht="15">
      <c r="A30" s="293" t="s">
        <v>14</v>
      </c>
      <c r="B30" s="293"/>
      <c r="C30" s="24"/>
      <c r="D30" s="27"/>
      <c r="E30" s="27"/>
      <c r="F30" s="27"/>
      <c r="G30" s="27"/>
      <c r="H30" s="27"/>
      <c r="I30" s="27"/>
      <c r="J30" s="27"/>
      <c r="K30" s="133"/>
      <c r="L30" s="25"/>
      <c r="M30" s="27"/>
      <c r="N30" s="27"/>
      <c r="O30" s="28"/>
      <c r="P30" s="27"/>
      <c r="Q30" s="33"/>
    </row>
    <row r="31" spans="2:17" ht="15">
      <c r="B31" s="18" t="s">
        <v>7</v>
      </c>
      <c r="C31" s="32">
        <v>33</v>
      </c>
      <c r="D31" s="123">
        <v>139123632.8</v>
      </c>
      <c r="E31" s="27"/>
      <c r="F31" s="123">
        <v>139123632.8</v>
      </c>
      <c r="G31" s="27"/>
      <c r="H31" s="27"/>
      <c r="I31" s="27"/>
      <c r="J31" s="27"/>
      <c r="K31" s="133"/>
      <c r="L31" s="25"/>
      <c r="M31" s="27"/>
      <c r="N31" s="27"/>
      <c r="O31" s="28"/>
      <c r="P31" s="27"/>
      <c r="Q31" s="33"/>
    </row>
    <row r="32" spans="1:17" ht="15">
      <c r="A32" s="293" t="s">
        <v>197</v>
      </c>
      <c r="B32" s="293"/>
      <c r="C32" s="24"/>
      <c r="D32" s="28">
        <f>SUM(D31)</f>
        <v>139123632.8</v>
      </c>
      <c r="E32" s="27"/>
      <c r="F32" s="28">
        <f>SUM(F31)</f>
        <v>139123632.8</v>
      </c>
      <c r="G32" s="27"/>
      <c r="H32" s="27"/>
      <c r="I32" s="27"/>
      <c r="J32" s="27"/>
      <c r="K32" s="133"/>
      <c r="L32" s="25"/>
      <c r="M32" s="27"/>
      <c r="N32" s="27"/>
      <c r="O32" s="28"/>
      <c r="P32" s="27"/>
      <c r="Q32" s="33"/>
    </row>
    <row r="33" spans="1:17" ht="15">
      <c r="A33" s="293" t="s">
        <v>198</v>
      </c>
      <c r="B33" s="293"/>
      <c r="C33" s="32"/>
      <c r="D33" s="126">
        <f>D32+D29</f>
        <v>195916557.74</v>
      </c>
      <c r="E33" s="27"/>
      <c r="F33" s="126">
        <f>F32+F29</f>
        <v>199495556.03000003</v>
      </c>
      <c r="G33" s="27"/>
      <c r="H33" s="27"/>
      <c r="I33" s="27"/>
      <c r="J33" s="27"/>
      <c r="K33" s="133"/>
      <c r="L33" s="25"/>
      <c r="M33" s="27"/>
      <c r="N33" s="27"/>
      <c r="O33" s="28"/>
      <c r="P33" s="27"/>
      <c r="Q33" s="33"/>
    </row>
    <row r="34" spans="1:17" ht="15">
      <c r="A34" s="293" t="s">
        <v>13</v>
      </c>
      <c r="B34" s="293"/>
      <c r="C34" s="24"/>
      <c r="D34" s="28"/>
      <c r="E34" s="28"/>
      <c r="F34" s="28"/>
      <c r="G34" s="28"/>
      <c r="H34" s="27"/>
      <c r="I34" s="27"/>
      <c r="J34" s="27"/>
      <c r="K34" s="133"/>
      <c r="L34" s="25"/>
      <c r="M34" s="27"/>
      <c r="N34" s="27"/>
      <c r="O34" s="28"/>
      <c r="P34" s="27"/>
      <c r="Q34" s="33"/>
    </row>
    <row r="35" spans="2:17" ht="15">
      <c r="B35" s="38" t="s">
        <v>18</v>
      </c>
      <c r="C35" s="24"/>
      <c r="D35" s="27">
        <v>101534740</v>
      </c>
      <c r="E35" s="27"/>
      <c r="F35" s="27">
        <v>92304310</v>
      </c>
      <c r="G35" s="27"/>
      <c r="H35" s="27"/>
      <c r="I35" s="27"/>
      <c r="J35" s="27"/>
      <c r="K35" s="133"/>
      <c r="L35" s="25"/>
      <c r="M35" s="27"/>
      <c r="N35" s="27"/>
      <c r="O35" s="28"/>
      <c r="P35" s="27"/>
      <c r="Q35" s="33"/>
    </row>
    <row r="36" spans="2:17" ht="15">
      <c r="B36" s="38" t="s">
        <v>26</v>
      </c>
      <c r="C36" s="24">
        <v>34</v>
      </c>
      <c r="D36" s="27">
        <v>25583889.53</v>
      </c>
      <c r="E36" s="27"/>
      <c r="F36" s="27">
        <v>25583889.53</v>
      </c>
      <c r="G36" s="27"/>
      <c r="H36" s="27"/>
      <c r="I36" s="27"/>
      <c r="J36" s="27"/>
      <c r="K36" s="133"/>
      <c r="L36" s="25"/>
      <c r="M36" s="27"/>
      <c r="N36" s="27"/>
      <c r="O36" s="28"/>
      <c r="P36" s="27"/>
      <c r="Q36" s="33"/>
    </row>
    <row r="37" spans="2:17" ht="15">
      <c r="B37" s="38" t="s">
        <v>2</v>
      </c>
      <c r="C37" s="24"/>
      <c r="D37" s="27">
        <v>10747334</v>
      </c>
      <c r="E37" s="27"/>
      <c r="F37" s="27">
        <v>10747334</v>
      </c>
      <c r="G37" s="27"/>
      <c r="H37" s="27"/>
      <c r="I37" s="27"/>
      <c r="J37" s="27"/>
      <c r="K37" s="133"/>
      <c r="L37" s="25"/>
      <c r="M37" s="27"/>
      <c r="N37" s="27"/>
      <c r="O37" s="28"/>
      <c r="P37" s="27"/>
      <c r="Q37" s="33"/>
    </row>
    <row r="38" spans="2:17" ht="15">
      <c r="B38" s="38" t="s">
        <v>3</v>
      </c>
      <c r="C38" s="24"/>
      <c r="D38" s="123">
        <v>32943276.85</v>
      </c>
      <c r="E38" s="27"/>
      <c r="F38" s="123">
        <v>15728503.96</v>
      </c>
      <c r="G38" s="27"/>
      <c r="H38" s="27"/>
      <c r="I38" s="27"/>
      <c r="J38" s="27"/>
      <c r="K38" s="133"/>
      <c r="L38" s="25"/>
      <c r="M38" s="27"/>
      <c r="N38" s="27"/>
      <c r="O38" s="28"/>
      <c r="P38" s="27"/>
      <c r="Q38" s="33"/>
    </row>
    <row r="39" spans="1:17" ht="15">
      <c r="A39" s="293" t="s">
        <v>199</v>
      </c>
      <c r="B39" s="293"/>
      <c r="C39" s="24"/>
      <c r="D39" s="28">
        <f>SUM(D35:D38)</f>
        <v>170809240.38</v>
      </c>
      <c r="E39" s="28"/>
      <c r="F39" s="28">
        <f>SUM(F35:F38)</f>
        <v>144364037.49</v>
      </c>
      <c r="G39" s="28"/>
      <c r="H39" s="27"/>
      <c r="I39" s="27"/>
      <c r="J39" s="27"/>
      <c r="K39" s="133"/>
      <c r="L39" s="25"/>
      <c r="M39" s="27"/>
      <c r="N39" s="27"/>
      <c r="O39" s="28"/>
      <c r="P39" s="27"/>
      <c r="Q39" s="33"/>
    </row>
    <row r="40" spans="8:17" ht="3.75" customHeight="1">
      <c r="H40" s="27"/>
      <c r="I40" s="27"/>
      <c r="J40" s="27"/>
      <c r="K40" s="133"/>
      <c r="L40" s="25"/>
      <c r="M40" s="27"/>
      <c r="N40" s="27"/>
      <c r="O40" s="27"/>
      <c r="P40" s="27"/>
      <c r="Q40" s="18"/>
    </row>
    <row r="41" spans="1:17" ht="15">
      <c r="A41" s="293" t="s">
        <v>200</v>
      </c>
      <c r="B41" s="293"/>
      <c r="C41" s="32"/>
      <c r="D41" s="126">
        <f>D39+D33</f>
        <v>366725798.12</v>
      </c>
      <c r="E41" s="27"/>
      <c r="F41" s="126">
        <f>F39+F33</f>
        <v>343859593.52000004</v>
      </c>
      <c r="G41" s="27"/>
      <c r="H41" s="27"/>
      <c r="I41" s="27"/>
      <c r="J41" s="27"/>
      <c r="K41" s="133"/>
      <c r="L41" s="25"/>
      <c r="M41" s="27"/>
      <c r="N41" s="28"/>
      <c r="O41" s="28"/>
      <c r="P41" s="28"/>
      <c r="Q41" s="28"/>
    </row>
    <row r="42" spans="2:17" ht="12" customHeight="1">
      <c r="B42" s="23"/>
      <c r="C42" s="18"/>
      <c r="D42" s="190"/>
      <c r="E42" s="18"/>
      <c r="F42" s="18"/>
      <c r="G42" s="18"/>
      <c r="H42" s="27"/>
      <c r="I42" s="27"/>
      <c r="J42" s="27"/>
      <c r="K42" s="133"/>
      <c r="L42" s="25"/>
      <c r="M42" s="27"/>
      <c r="N42" s="135"/>
      <c r="O42" s="135"/>
      <c r="P42" s="135"/>
      <c r="Q42" s="135"/>
    </row>
    <row r="43" spans="1:17" ht="15">
      <c r="A43" s="293" t="s">
        <v>405</v>
      </c>
      <c r="B43" s="293"/>
      <c r="C43" s="24"/>
      <c r="D43" s="28">
        <v>170809240.38</v>
      </c>
      <c r="E43" s="28"/>
      <c r="F43" s="28">
        <v>144364037.49</v>
      </c>
      <c r="G43" s="28">
        <v>0</v>
      </c>
      <c r="H43" s="27"/>
      <c r="I43" s="27"/>
      <c r="J43" s="27"/>
      <c r="K43" s="133"/>
      <c r="L43" s="25"/>
      <c r="M43" s="27"/>
      <c r="N43" s="135"/>
      <c r="O43" s="135"/>
      <c r="P43" s="135"/>
      <c r="Q43" s="135"/>
    </row>
    <row r="44" spans="1:11" ht="13.5">
      <c r="A44" s="109" t="s">
        <v>378</v>
      </c>
      <c r="B44" s="109" t="s">
        <v>421</v>
      </c>
      <c r="D44" s="250">
        <v>10153474</v>
      </c>
      <c r="F44" s="251">
        <v>9230431</v>
      </c>
      <c r="K44" s="133"/>
    </row>
    <row r="45" spans="1:11" ht="13.5">
      <c r="A45" s="109" t="s">
        <v>379</v>
      </c>
      <c r="B45" s="109" t="s">
        <v>5</v>
      </c>
      <c r="D45" s="248">
        <f>D43/D44</f>
        <v>16.822738737500092</v>
      </c>
      <c r="F45" s="249">
        <f>F43/F44</f>
        <v>15.640010470800336</v>
      </c>
      <c r="K45" s="133"/>
    </row>
    <row r="46" spans="4:11" ht="13.5">
      <c r="D46" s="127"/>
      <c r="F46" s="127"/>
      <c r="K46" s="133"/>
    </row>
    <row r="47" spans="2:6" ht="12.75">
      <c r="B47" s="259" t="s">
        <v>409</v>
      </c>
      <c r="D47" s="259" t="s">
        <v>409</v>
      </c>
      <c r="F47" s="259" t="s">
        <v>409</v>
      </c>
    </row>
    <row r="48" spans="2:7" ht="12.75">
      <c r="B48" s="111" t="s">
        <v>203</v>
      </c>
      <c r="D48" s="109" t="s">
        <v>204</v>
      </c>
      <c r="F48" s="294" t="s">
        <v>201</v>
      </c>
      <c r="G48" s="294"/>
    </row>
    <row r="50" spans="1:7" ht="12.75">
      <c r="A50" s="292">
        <v>1</v>
      </c>
      <c r="B50" s="292"/>
      <c r="C50" s="292"/>
      <c r="D50" s="292"/>
      <c r="E50" s="292"/>
      <c r="F50" s="292"/>
      <c r="G50" s="292"/>
    </row>
    <row r="78" spans="4:6" ht="12.75">
      <c r="D78" s="128"/>
      <c r="F78" s="128"/>
    </row>
    <row r="79" spans="4:6" ht="12.75">
      <c r="D79" s="128"/>
      <c r="F79" s="128"/>
    </row>
  </sheetData>
  <sheetProtection/>
  <mergeCells count="25">
    <mergeCell ref="A16:B16"/>
    <mergeCell ref="A18:B19"/>
    <mergeCell ref="A43:B43"/>
    <mergeCell ref="K1:Q1"/>
    <mergeCell ref="K2:Q2"/>
    <mergeCell ref="K3:Q3"/>
    <mergeCell ref="A1:G1"/>
    <mergeCell ref="A2:G2"/>
    <mergeCell ref="A3:G3"/>
    <mergeCell ref="C4:C5"/>
    <mergeCell ref="A6:B6"/>
    <mergeCell ref="A9:B9"/>
    <mergeCell ref="A10:B10"/>
    <mergeCell ref="A4:B5"/>
    <mergeCell ref="A15:B15"/>
    <mergeCell ref="A50:G50"/>
    <mergeCell ref="A21:B21"/>
    <mergeCell ref="A29:B29"/>
    <mergeCell ref="A30:B30"/>
    <mergeCell ref="A32:B32"/>
    <mergeCell ref="A33:B33"/>
    <mergeCell ref="A34:B34"/>
    <mergeCell ref="A39:B39"/>
    <mergeCell ref="A41:B41"/>
    <mergeCell ref="F48:G48"/>
  </mergeCells>
  <printOptions/>
  <pageMargins left="1.09" right="0.25" top="0.44" bottom="1" header="0.23"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41"/>
  <sheetViews>
    <sheetView zoomScalePageLayoutView="0" workbookViewId="0" topLeftCell="A1">
      <selection activeCell="A40" sqref="A40"/>
    </sheetView>
  </sheetViews>
  <sheetFormatPr defaultColWidth="9.140625" defaultRowHeight="12.75"/>
  <cols>
    <col min="1" max="1" width="2.8515625" style="17" customWidth="1"/>
    <col min="2" max="2" width="37.8515625" style="17" customWidth="1"/>
    <col min="3" max="3" width="3.00390625" style="17" customWidth="1"/>
    <col min="4" max="4" width="15.00390625" style="17" customWidth="1"/>
    <col min="5" max="5" width="1.28515625" style="17" customWidth="1"/>
    <col min="6" max="6" width="16.140625" style="17" customWidth="1"/>
    <col min="7" max="7" width="2.421875" style="17" customWidth="1"/>
    <col min="8" max="8" width="20.140625" style="17" customWidth="1"/>
    <col min="9" max="9" width="1.8515625" style="17" customWidth="1"/>
    <col min="10" max="10" width="19.7109375" style="17" customWidth="1"/>
    <col min="11" max="14" width="9.140625" style="17" customWidth="1"/>
    <col min="15" max="15" width="16.57421875" style="17" customWidth="1"/>
    <col min="16" max="16384" width="9.140625" style="17" customWidth="1"/>
  </cols>
  <sheetData>
    <row r="1" spans="1:10" ht="12.75">
      <c r="A1" s="301" t="s">
        <v>19</v>
      </c>
      <c r="B1" s="301"/>
      <c r="C1" s="301"/>
      <c r="D1" s="301"/>
      <c r="E1" s="301"/>
      <c r="F1" s="301"/>
      <c r="G1" s="301"/>
      <c r="H1" s="301"/>
      <c r="I1" s="301"/>
      <c r="J1" s="301"/>
    </row>
    <row r="2" spans="1:11" ht="12.75">
      <c r="A2" s="301" t="s">
        <v>207</v>
      </c>
      <c r="B2" s="301"/>
      <c r="C2" s="301"/>
      <c r="D2" s="301"/>
      <c r="E2" s="301"/>
      <c r="F2" s="301"/>
      <c r="G2" s="301"/>
      <c r="H2" s="301"/>
      <c r="I2" s="301"/>
      <c r="J2" s="301"/>
      <c r="K2" s="301"/>
    </row>
    <row r="3" spans="1:11" ht="14.25">
      <c r="A3" s="301" t="s">
        <v>209</v>
      </c>
      <c r="B3" s="301"/>
      <c r="C3" s="301"/>
      <c r="D3" s="301"/>
      <c r="E3" s="301"/>
      <c r="F3" s="301"/>
      <c r="G3" s="301"/>
      <c r="H3" s="301"/>
      <c r="I3" s="301"/>
      <c r="J3" s="301"/>
      <c r="K3" s="301"/>
    </row>
    <row r="5" spans="2:10" ht="16.5">
      <c r="B5" s="295" t="s">
        <v>27</v>
      </c>
      <c r="C5" s="19"/>
      <c r="D5" s="167" t="s">
        <v>208</v>
      </c>
      <c r="E5" s="18"/>
      <c r="F5" s="167" t="s">
        <v>208</v>
      </c>
      <c r="H5" s="111" t="s">
        <v>210</v>
      </c>
      <c r="I5" s="111"/>
      <c r="J5" s="111" t="s">
        <v>210</v>
      </c>
    </row>
    <row r="6" spans="2:10" ht="15">
      <c r="B6" s="295"/>
      <c r="C6" s="19"/>
      <c r="D6" s="22" t="s">
        <v>211</v>
      </c>
      <c r="E6" s="2"/>
      <c r="F6" s="22" t="s">
        <v>172</v>
      </c>
      <c r="H6" s="111" t="s">
        <v>212</v>
      </c>
      <c r="I6" s="111"/>
      <c r="J6" s="111" t="s">
        <v>174</v>
      </c>
    </row>
    <row r="7" spans="2:10" ht="15">
      <c r="B7" s="295"/>
      <c r="C7" s="19"/>
      <c r="D7" s="170" t="s">
        <v>8</v>
      </c>
      <c r="E7" s="2"/>
      <c r="F7" s="170" t="s">
        <v>8</v>
      </c>
      <c r="H7" s="170" t="s">
        <v>8</v>
      </c>
      <c r="I7" s="111"/>
      <c r="J7" s="170" t="s">
        <v>8</v>
      </c>
    </row>
    <row r="8" spans="2:15" ht="13.5">
      <c r="B8" s="18" t="s">
        <v>164</v>
      </c>
      <c r="C8" s="18"/>
      <c r="D8" s="27">
        <v>254273935.88</v>
      </c>
      <c r="E8" s="27"/>
      <c r="F8" s="27">
        <v>236176588.52</v>
      </c>
      <c r="H8" s="39">
        <v>77233456.87</v>
      </c>
      <c r="I8" s="39"/>
      <c r="J8" s="39">
        <v>100329439.14</v>
      </c>
      <c r="O8" s="40"/>
    </row>
    <row r="9" spans="2:15" ht="13.5">
      <c r="B9" s="38" t="s">
        <v>28</v>
      </c>
      <c r="C9" s="18"/>
      <c r="D9" s="123">
        <v>-213076742.62</v>
      </c>
      <c r="E9" s="27"/>
      <c r="F9" s="123">
        <v>-215987711.33</v>
      </c>
      <c r="H9" s="171">
        <v>-62492190.56</v>
      </c>
      <c r="I9" s="39"/>
      <c r="J9" s="171">
        <v>-87510895.89</v>
      </c>
      <c r="O9" s="40"/>
    </row>
    <row r="10" spans="2:15" ht="15">
      <c r="B10" s="37" t="s">
        <v>29</v>
      </c>
      <c r="C10" s="36"/>
      <c r="D10" s="28">
        <f>D8+D9</f>
        <v>41197193.25999999</v>
      </c>
      <c r="E10" s="27"/>
      <c r="F10" s="28">
        <f>F8+F9</f>
        <v>20188877.189999998</v>
      </c>
      <c r="H10" s="110">
        <f>H8+H9</f>
        <v>14741266.310000002</v>
      </c>
      <c r="I10" s="110"/>
      <c r="J10" s="110">
        <f>J8+J9</f>
        <v>12818543.25</v>
      </c>
      <c r="O10" s="40"/>
    </row>
    <row r="11" spans="2:15" ht="15">
      <c r="B11" s="23" t="s">
        <v>30</v>
      </c>
      <c r="C11" s="23"/>
      <c r="D11" s="27"/>
      <c r="E11" s="27"/>
      <c r="F11" s="27"/>
      <c r="O11" s="40"/>
    </row>
    <row r="12" spans="2:15" ht="15">
      <c r="B12" s="18" t="s">
        <v>31</v>
      </c>
      <c r="C12" s="18">
        <v>35</v>
      </c>
      <c r="D12" s="27">
        <v>-10802125.66</v>
      </c>
      <c r="E12" s="28"/>
      <c r="F12" s="27">
        <v>-10756833.02</v>
      </c>
      <c r="H12" s="105">
        <v>-3855765.2</v>
      </c>
      <c r="I12" s="105"/>
      <c r="J12" s="105">
        <v>-3128841.66</v>
      </c>
      <c r="O12" s="40"/>
    </row>
    <row r="13" spans="2:15" ht="13.5">
      <c r="B13" s="18" t="s">
        <v>32</v>
      </c>
      <c r="C13" s="18">
        <v>36</v>
      </c>
      <c r="D13" s="27">
        <v>-569450</v>
      </c>
      <c r="E13" s="27"/>
      <c r="F13" s="27">
        <v>-593898</v>
      </c>
      <c r="H13" s="105">
        <v>-189032</v>
      </c>
      <c r="I13" s="105"/>
      <c r="J13" s="105">
        <v>-84802</v>
      </c>
      <c r="O13" s="40"/>
    </row>
    <row r="14" spans="2:15" ht="13.5">
      <c r="B14" s="18" t="s">
        <v>243</v>
      </c>
      <c r="C14" s="18"/>
      <c r="D14" s="123">
        <v>0</v>
      </c>
      <c r="E14" s="27"/>
      <c r="F14" s="123">
        <v>-1037318.28</v>
      </c>
      <c r="H14" s="172">
        <v>0</v>
      </c>
      <c r="I14" s="105"/>
      <c r="J14" s="172">
        <v>-1037318.28</v>
      </c>
      <c r="O14" s="40"/>
    </row>
    <row r="15" spans="2:15" ht="15">
      <c r="B15" s="37" t="s">
        <v>33</v>
      </c>
      <c r="C15" s="37"/>
      <c r="D15" s="168">
        <f>SUM(D12:D14)</f>
        <v>-11371575.66</v>
      </c>
      <c r="E15" s="28"/>
      <c r="F15" s="168">
        <f>SUM(F12:F14)</f>
        <v>-12388049.299999999</v>
      </c>
      <c r="H15" s="110">
        <f>H12+H13+H14</f>
        <v>-4044797.2</v>
      </c>
      <c r="I15" s="110"/>
      <c r="J15" s="110">
        <f>J12+J13+J14</f>
        <v>-4250961.94</v>
      </c>
      <c r="O15" s="40"/>
    </row>
    <row r="16" spans="2:15" ht="15">
      <c r="B16" s="41"/>
      <c r="C16" s="41"/>
      <c r="D16" s="27"/>
      <c r="E16" s="27"/>
      <c r="F16" s="27"/>
      <c r="O16" s="40"/>
    </row>
    <row r="17" spans="2:15" ht="15">
      <c r="B17" s="37" t="s">
        <v>163</v>
      </c>
      <c r="C17" s="35"/>
      <c r="D17" s="126">
        <f>D10+D15</f>
        <v>29825617.59999999</v>
      </c>
      <c r="E17" s="27"/>
      <c r="F17" s="126">
        <f>F10+F15</f>
        <v>7800827.889999999</v>
      </c>
      <c r="H17" s="124">
        <f>H10+H15</f>
        <v>10696469.110000003</v>
      </c>
      <c r="I17" s="110"/>
      <c r="J17" s="124">
        <f>J10+J15</f>
        <v>8567581.309999999</v>
      </c>
      <c r="O17" s="40"/>
    </row>
    <row r="18" spans="2:15" ht="15">
      <c r="B18" s="37" t="s">
        <v>34</v>
      </c>
      <c r="C18" s="37"/>
      <c r="D18" s="27"/>
      <c r="E18" s="27"/>
      <c r="F18" s="27"/>
      <c r="O18" s="40"/>
    </row>
    <row r="19" spans="2:15" ht="13.5">
      <c r="B19" s="18" t="s">
        <v>35</v>
      </c>
      <c r="C19" s="18"/>
      <c r="D19" s="27">
        <v>0</v>
      </c>
      <c r="E19" s="27"/>
      <c r="F19" s="27">
        <v>-1870950</v>
      </c>
      <c r="H19" s="39">
        <v>0</v>
      </c>
      <c r="I19" s="39"/>
      <c r="J19" s="39">
        <v>-623650</v>
      </c>
      <c r="O19" s="40"/>
    </row>
    <row r="20" spans="2:15" ht="13.5">
      <c r="B20" s="18" t="s">
        <v>36</v>
      </c>
      <c r="C20" s="18"/>
      <c r="D20" s="123">
        <v>0</v>
      </c>
      <c r="E20" s="27"/>
      <c r="F20" s="123">
        <v>-3858612</v>
      </c>
      <c r="H20" s="171">
        <v>0</v>
      </c>
      <c r="I20" s="39"/>
      <c r="J20" s="171">
        <v>-1286204</v>
      </c>
      <c r="O20" s="40"/>
    </row>
    <row r="21" spans="2:15" ht="15">
      <c r="B21" s="18"/>
      <c r="C21" s="18"/>
      <c r="D21" s="28">
        <f>D19+D20</f>
        <v>0</v>
      </c>
      <c r="E21" s="27"/>
      <c r="F21" s="28">
        <f>F19+F20</f>
        <v>-5729562</v>
      </c>
      <c r="H21" s="110">
        <f>H19+H20</f>
        <v>0</v>
      </c>
      <c r="I21" s="110"/>
      <c r="J21" s="110">
        <f>J19+J20</f>
        <v>-1909854</v>
      </c>
      <c r="O21" s="40"/>
    </row>
    <row r="22" spans="2:15" ht="15">
      <c r="B22" s="37" t="s">
        <v>37</v>
      </c>
      <c r="C22" s="36"/>
      <c r="D22" s="126">
        <f>D17+D21</f>
        <v>29825617.59999999</v>
      </c>
      <c r="E22" s="28"/>
      <c r="F22" s="126">
        <f>F17+F21</f>
        <v>2071265.8899999987</v>
      </c>
      <c r="H22" s="124">
        <f>H17+H21</f>
        <v>10696469.110000003</v>
      </c>
      <c r="I22" s="110"/>
      <c r="J22" s="124">
        <f>J17+J21</f>
        <v>6657727.309999999</v>
      </c>
      <c r="O22" s="40"/>
    </row>
    <row r="23" spans="2:15" ht="15">
      <c r="B23" s="36"/>
      <c r="C23" s="36"/>
      <c r="D23" s="28"/>
      <c r="E23" s="28"/>
      <c r="F23" s="28"/>
      <c r="O23" s="40"/>
    </row>
    <row r="24" spans="2:15" ht="13.5">
      <c r="B24" s="18" t="s">
        <v>38</v>
      </c>
      <c r="C24" s="18"/>
      <c r="D24" s="27">
        <v>415163.38</v>
      </c>
      <c r="E24" s="27"/>
      <c r="F24" s="27">
        <v>107051.18</v>
      </c>
      <c r="H24" s="39">
        <v>0</v>
      </c>
      <c r="I24" s="39"/>
      <c r="J24" s="39">
        <v>0</v>
      </c>
      <c r="O24" s="40"/>
    </row>
    <row r="25" spans="2:15" ht="15">
      <c r="B25" s="18" t="s">
        <v>185</v>
      </c>
      <c r="C25" s="18"/>
      <c r="D25" s="27">
        <v>53660.56</v>
      </c>
      <c r="E25" s="28"/>
      <c r="F25" s="27">
        <v>280297.61</v>
      </c>
      <c r="H25" s="39">
        <v>0</v>
      </c>
      <c r="I25" s="39"/>
      <c r="J25" s="39">
        <v>275497.61</v>
      </c>
      <c r="O25" s="40"/>
    </row>
    <row r="26" spans="2:15" ht="15">
      <c r="B26" s="38" t="s">
        <v>39</v>
      </c>
      <c r="C26" s="38"/>
      <c r="D26" s="123">
        <v>1500000</v>
      </c>
      <c r="E26" s="28"/>
      <c r="F26" s="123">
        <v>400000</v>
      </c>
      <c r="H26" s="171">
        <v>1500000</v>
      </c>
      <c r="I26" s="39"/>
      <c r="J26" s="171">
        <v>400000</v>
      </c>
      <c r="O26" s="40"/>
    </row>
    <row r="27" spans="2:15" ht="15">
      <c r="B27" s="35"/>
      <c r="C27" s="35"/>
      <c r="D27" s="126">
        <f>SUM(D24:D26)</f>
        <v>1968823.94</v>
      </c>
      <c r="E27" s="28"/>
      <c r="F27" s="126">
        <f>SUM(F24:F26)</f>
        <v>787348.79</v>
      </c>
      <c r="H27" s="173">
        <f>H24+H25+H26</f>
        <v>1500000</v>
      </c>
      <c r="I27" s="39"/>
      <c r="J27" s="173">
        <f>J24+J25+J26</f>
        <v>675497.61</v>
      </c>
      <c r="O27" s="40"/>
    </row>
    <row r="28" spans="2:15" ht="15">
      <c r="B28" s="23" t="s">
        <v>214</v>
      </c>
      <c r="C28" s="42"/>
      <c r="D28" s="28">
        <f>D22+D27</f>
        <v>31794441.53999999</v>
      </c>
      <c r="E28" s="27"/>
      <c r="F28" s="28">
        <f>F22+F27</f>
        <v>2858614.679999999</v>
      </c>
      <c r="H28" s="110">
        <f>H22+H27</f>
        <v>12196469.110000003</v>
      </c>
      <c r="I28" s="110"/>
      <c r="J28" s="110">
        <f>J22+J27</f>
        <v>7333224.919999999</v>
      </c>
      <c r="O28" s="40"/>
    </row>
    <row r="29" spans="2:15" ht="15">
      <c r="B29" s="18" t="s">
        <v>274</v>
      </c>
      <c r="C29" s="42"/>
      <c r="D29" s="123">
        <v>-1514021.03</v>
      </c>
      <c r="E29" s="27"/>
      <c r="F29" s="175">
        <v>0</v>
      </c>
      <c r="H29" s="179">
        <v>-580784.25</v>
      </c>
      <c r="I29" s="110"/>
      <c r="J29" s="176">
        <v>0</v>
      </c>
      <c r="O29" s="40"/>
    </row>
    <row r="30" spans="2:15" ht="15">
      <c r="B30" s="23" t="s">
        <v>245</v>
      </c>
      <c r="C30" s="42"/>
      <c r="D30" s="28">
        <f>SUM(D28:D29)</f>
        <v>30280420.50999999</v>
      </c>
      <c r="E30" s="27"/>
      <c r="F30" s="28">
        <f>SUM(F28:F29)</f>
        <v>2858614.679999999</v>
      </c>
      <c r="H30" s="110">
        <f>SUM(H28:H29)</f>
        <v>11615684.860000003</v>
      </c>
      <c r="I30" s="110"/>
      <c r="J30" s="110">
        <f>SUM(J28:J29)</f>
        <v>7333224.919999999</v>
      </c>
      <c r="O30" s="40"/>
    </row>
    <row r="31" spans="2:15" ht="13.5">
      <c r="B31" s="18" t="s">
        <v>40</v>
      </c>
      <c r="C31" s="18"/>
      <c r="D31" s="123">
        <v>-4542063</v>
      </c>
      <c r="E31" s="27"/>
      <c r="F31" s="123">
        <v>-428792</v>
      </c>
      <c r="H31" s="174">
        <v>-1742352</v>
      </c>
      <c r="J31" s="174">
        <v>-428792</v>
      </c>
      <c r="O31" s="40"/>
    </row>
    <row r="32" spans="1:15" ht="15">
      <c r="A32" s="17" t="s">
        <v>377</v>
      </c>
      <c r="B32" s="37" t="s">
        <v>41</v>
      </c>
      <c r="C32" s="36"/>
      <c r="D32" s="126">
        <f>SUM(D30:D31)</f>
        <v>25738357.50999999</v>
      </c>
      <c r="E32" s="27"/>
      <c r="F32" s="126">
        <f>F28+F31</f>
        <v>2429822.679999999</v>
      </c>
      <c r="H32" s="124">
        <f>SUM(H30:H31)</f>
        <v>9873332.860000003</v>
      </c>
      <c r="I32" s="110"/>
      <c r="J32" s="124">
        <f>J28+J31</f>
        <v>6904432.919999999</v>
      </c>
      <c r="O32" s="40"/>
    </row>
    <row r="33" spans="1:15" ht="15">
      <c r="A33" s="17" t="s">
        <v>378</v>
      </c>
      <c r="B33" s="23" t="s">
        <v>42</v>
      </c>
      <c r="C33" s="23"/>
      <c r="D33" s="169">
        <f>+D32/10153474</f>
        <v>2.5349311486886155</v>
      </c>
      <c r="E33" s="43"/>
      <c r="F33" s="169">
        <f>+F32/9230431</f>
        <v>0.2632404359016387</v>
      </c>
      <c r="H33" s="110">
        <f>H32/10153474</f>
        <v>0.9724093310329059</v>
      </c>
      <c r="I33" s="110"/>
      <c r="J33" s="110">
        <f>J32/9230431</f>
        <v>0.7480076412466545</v>
      </c>
      <c r="O33" s="40"/>
    </row>
    <row r="34" spans="1:10" ht="12.75">
      <c r="A34" s="17" t="s">
        <v>379</v>
      </c>
      <c r="B34" s="109" t="s">
        <v>421</v>
      </c>
      <c r="D34" s="279">
        <v>10153474</v>
      </c>
      <c r="E34" s="279"/>
      <c r="F34" s="279">
        <v>9230431</v>
      </c>
      <c r="G34" s="279"/>
      <c r="H34" s="279">
        <v>10153474</v>
      </c>
      <c r="I34" s="279"/>
      <c r="J34" s="279">
        <v>9230431</v>
      </c>
    </row>
    <row r="36" spans="2:10" ht="12.75">
      <c r="B36" s="260"/>
      <c r="C36" s="260"/>
      <c r="D36" s="260"/>
      <c r="E36" s="260"/>
      <c r="F36" s="260"/>
      <c r="G36" s="260"/>
      <c r="H36" s="260"/>
      <c r="I36" s="260"/>
      <c r="J36" s="260"/>
    </row>
    <row r="38" spans="2:10" ht="12.75">
      <c r="B38" s="262" t="s">
        <v>422</v>
      </c>
      <c r="F38" s="259" t="s">
        <v>409</v>
      </c>
      <c r="J38" s="259" t="s">
        <v>409</v>
      </c>
    </row>
    <row r="39" spans="2:11" ht="12.75">
      <c r="B39" s="258" t="s">
        <v>203</v>
      </c>
      <c r="C39" s="118"/>
      <c r="E39" s="118"/>
      <c r="F39" s="109" t="s">
        <v>204</v>
      </c>
      <c r="J39" s="299" t="s">
        <v>201</v>
      </c>
      <c r="K39" s="299"/>
    </row>
    <row r="41" spans="2:10" ht="12.75">
      <c r="B41" s="300">
        <v>2</v>
      </c>
      <c r="C41" s="300"/>
      <c r="D41" s="300"/>
      <c r="E41" s="300"/>
      <c r="F41" s="300"/>
      <c r="G41" s="300"/>
      <c r="H41" s="300"/>
      <c r="I41" s="300"/>
      <c r="J41" s="300"/>
    </row>
  </sheetData>
  <sheetProtection/>
  <mergeCells count="6">
    <mergeCell ref="J39:K39"/>
    <mergeCell ref="B41:J41"/>
    <mergeCell ref="A1:J1"/>
    <mergeCell ref="B5:B7"/>
    <mergeCell ref="A2:K2"/>
    <mergeCell ref="A3:K3"/>
  </mergeCells>
  <printOptions/>
  <pageMargins left="0.54" right="0.25" top="0.29" bottom="0.32" header="0.19" footer="0.22"/>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B1:K66"/>
  <sheetViews>
    <sheetView zoomScalePageLayoutView="0" workbookViewId="0" topLeftCell="A1">
      <selection activeCell="A42" sqref="A42"/>
    </sheetView>
  </sheetViews>
  <sheetFormatPr defaultColWidth="9.140625" defaultRowHeight="12.75"/>
  <cols>
    <col min="1" max="1" width="0.13671875" style="1" customWidth="1"/>
    <col min="2" max="2" width="28.140625" style="1" customWidth="1"/>
    <col min="3" max="3" width="14.7109375" style="1" customWidth="1"/>
    <col min="4" max="4" width="13.8515625" style="1" customWidth="1"/>
    <col min="5" max="5" width="14.28125" style="1" customWidth="1"/>
    <col min="6" max="6" width="14.140625" style="1" customWidth="1"/>
    <col min="7" max="7" width="14.28125" style="1" customWidth="1"/>
    <col min="8" max="8" width="16.00390625" style="1" customWidth="1"/>
    <col min="9" max="16384" width="9.140625" style="1" customWidth="1"/>
  </cols>
  <sheetData>
    <row r="1" spans="2:7" ht="18">
      <c r="B1" s="304" t="s">
        <v>19</v>
      </c>
      <c r="C1" s="304"/>
      <c r="D1" s="304"/>
      <c r="E1" s="304"/>
      <c r="F1" s="304"/>
      <c r="G1" s="304"/>
    </row>
    <row r="2" spans="2:7" ht="12.75">
      <c r="B2" s="301" t="s">
        <v>216</v>
      </c>
      <c r="C2" s="301"/>
      <c r="D2" s="301"/>
      <c r="E2" s="301"/>
      <c r="F2" s="301"/>
      <c r="G2" s="301"/>
    </row>
    <row r="3" spans="2:11" ht="14.25">
      <c r="B3" s="301" t="s">
        <v>209</v>
      </c>
      <c r="C3" s="301"/>
      <c r="D3" s="301"/>
      <c r="E3" s="301"/>
      <c r="F3" s="301"/>
      <c r="G3" s="301"/>
      <c r="H3" s="136"/>
      <c r="I3" s="136"/>
      <c r="J3" s="136"/>
      <c r="K3" s="136"/>
    </row>
    <row r="5" spans="2:7" ht="15">
      <c r="B5" s="303" t="s">
        <v>56</v>
      </c>
      <c r="C5" s="186" t="s">
        <v>57</v>
      </c>
      <c r="D5" s="3" t="s">
        <v>58</v>
      </c>
      <c r="E5" s="186" t="s">
        <v>59</v>
      </c>
      <c r="F5" s="85" t="s">
        <v>60</v>
      </c>
      <c r="G5" s="88"/>
    </row>
    <row r="6" spans="2:7" ht="15">
      <c r="B6" s="303"/>
      <c r="C6" s="186" t="s">
        <v>62</v>
      </c>
      <c r="D6" s="3" t="s">
        <v>63</v>
      </c>
      <c r="E6" s="186" t="s">
        <v>64</v>
      </c>
      <c r="F6" s="189" t="s">
        <v>65</v>
      </c>
      <c r="G6" s="85" t="s">
        <v>61</v>
      </c>
    </row>
    <row r="7" spans="2:7" ht="15">
      <c r="B7" s="303"/>
      <c r="C7" s="186" t="s">
        <v>66</v>
      </c>
      <c r="D7" s="85" t="s">
        <v>66</v>
      </c>
      <c r="E7" s="186" t="s">
        <v>66</v>
      </c>
      <c r="F7" s="189" t="s">
        <v>66</v>
      </c>
      <c r="G7" s="189" t="s">
        <v>66</v>
      </c>
    </row>
    <row r="8" spans="2:7" ht="13.5">
      <c r="B8" s="182"/>
      <c r="C8" s="89"/>
      <c r="D8" s="91"/>
      <c r="E8" s="187"/>
      <c r="F8" s="86"/>
      <c r="G8" s="93"/>
    </row>
    <row r="9" spans="2:7" ht="13.5">
      <c r="B9" s="183" t="s">
        <v>195</v>
      </c>
      <c r="C9" s="89">
        <v>92304310</v>
      </c>
      <c r="D9" s="86">
        <v>10747334</v>
      </c>
      <c r="E9" s="89">
        <v>25583889.53</v>
      </c>
      <c r="F9" s="92">
        <v>15728503.96</v>
      </c>
      <c r="G9" s="92">
        <f>F9+E9+D9+C9</f>
        <v>144364037.49</v>
      </c>
    </row>
    <row r="10" spans="2:7" ht="26.25" customHeight="1">
      <c r="B10" s="185" t="s">
        <v>217</v>
      </c>
      <c r="C10" s="89">
        <v>0</v>
      </c>
      <c r="D10" s="86">
        <v>0</v>
      </c>
      <c r="E10" s="89">
        <v>0</v>
      </c>
      <c r="F10" s="86">
        <v>25738357.51</v>
      </c>
      <c r="G10" s="92">
        <f>+F10</f>
        <v>25738357.51</v>
      </c>
    </row>
    <row r="11" spans="2:7" ht="27">
      <c r="B11" s="184" t="s">
        <v>279</v>
      </c>
      <c r="C11" s="89">
        <v>9230430</v>
      </c>
      <c r="D11" s="86">
        <v>0</v>
      </c>
      <c r="E11" s="89">
        <v>0</v>
      </c>
      <c r="F11" s="92">
        <v>-9230430</v>
      </c>
      <c r="G11" s="92">
        <f>F11+E11+D11+C11</f>
        <v>0</v>
      </c>
    </row>
    <row r="12" spans="2:7" ht="27">
      <c r="B12" s="184" t="s">
        <v>277</v>
      </c>
      <c r="C12" s="89">
        <v>0</v>
      </c>
      <c r="D12" s="86">
        <v>0</v>
      </c>
      <c r="E12" s="89">
        <v>0</v>
      </c>
      <c r="F12" s="86">
        <v>-35250</v>
      </c>
      <c r="G12" s="92">
        <f>F12+E12+D12+C12</f>
        <v>-35250</v>
      </c>
    </row>
    <row r="13" spans="2:7" ht="23.25" customHeight="1">
      <c r="B13" s="184" t="s">
        <v>278</v>
      </c>
      <c r="C13" s="90">
        <v>0</v>
      </c>
      <c r="D13" s="87">
        <v>0</v>
      </c>
      <c r="E13" s="90">
        <v>0</v>
      </c>
      <c r="F13" s="87">
        <v>742095.38</v>
      </c>
      <c r="G13" s="94">
        <f>F13+E13+D13+C13</f>
        <v>742095.38</v>
      </c>
    </row>
    <row r="14" spans="2:7" ht="15">
      <c r="B14" s="48" t="s">
        <v>205</v>
      </c>
      <c r="C14" s="46">
        <f>SUM(C9:C13)</f>
        <v>101534740</v>
      </c>
      <c r="D14" s="46">
        <f>SUM(D9:D13)</f>
        <v>10747334</v>
      </c>
      <c r="E14" s="46">
        <f>SUM(E9:E13)</f>
        <v>25583889.53</v>
      </c>
      <c r="F14" s="188">
        <f>SUM(F9:F13)</f>
        <v>32943276.849999998</v>
      </c>
      <c r="G14" s="47">
        <f>SUM(G9:G13)</f>
        <v>170809240.38</v>
      </c>
    </row>
    <row r="15" spans="2:7" ht="15">
      <c r="B15" s="137"/>
      <c r="C15" s="138"/>
      <c r="D15" s="138"/>
      <c r="E15" s="138"/>
      <c r="F15" s="138"/>
      <c r="G15" s="139"/>
    </row>
    <row r="16" spans="2:7" ht="12.75">
      <c r="B16" s="301" t="s">
        <v>216</v>
      </c>
      <c r="C16" s="301"/>
      <c r="D16" s="301"/>
      <c r="E16" s="301"/>
      <c r="F16" s="301"/>
      <c r="G16" s="301"/>
    </row>
    <row r="17" spans="2:11" ht="14.25">
      <c r="B17" s="306" t="s">
        <v>219</v>
      </c>
      <c r="C17" s="306"/>
      <c r="D17" s="306"/>
      <c r="E17" s="306"/>
      <c r="F17" s="306"/>
      <c r="G17" s="306"/>
      <c r="H17" s="136"/>
      <c r="I17" s="136"/>
      <c r="J17" s="136"/>
      <c r="K17" s="136"/>
    </row>
    <row r="18" spans="2:7" ht="15">
      <c r="B18" s="305" t="s">
        <v>56</v>
      </c>
      <c r="C18" s="3" t="s">
        <v>57</v>
      </c>
      <c r="D18" s="3" t="s">
        <v>58</v>
      </c>
      <c r="E18" s="3" t="s">
        <v>59</v>
      </c>
      <c r="F18" s="3" t="s">
        <v>60</v>
      </c>
      <c r="G18" s="88"/>
    </row>
    <row r="19" spans="2:7" ht="15">
      <c r="B19" s="305"/>
      <c r="C19" s="3" t="s">
        <v>62</v>
      </c>
      <c r="D19" s="3" t="s">
        <v>63</v>
      </c>
      <c r="E19" s="3" t="s">
        <v>64</v>
      </c>
      <c r="F19" s="3" t="s">
        <v>65</v>
      </c>
      <c r="G19" s="83" t="s">
        <v>61</v>
      </c>
    </row>
    <row r="20" spans="2:7" ht="15">
      <c r="B20" s="305"/>
      <c r="C20" s="3" t="s">
        <v>66</v>
      </c>
      <c r="D20" s="85" t="s">
        <v>66</v>
      </c>
      <c r="E20" s="3" t="s">
        <v>66</v>
      </c>
      <c r="F20" s="3" t="s">
        <v>66</v>
      </c>
      <c r="G20" s="84" t="s">
        <v>66</v>
      </c>
    </row>
    <row r="21" spans="2:7" ht="13.5">
      <c r="B21" s="95"/>
      <c r="C21" s="89"/>
      <c r="D21" s="91"/>
      <c r="E21" s="91"/>
      <c r="F21" s="91"/>
      <c r="G21" s="93"/>
    </row>
    <row r="22" spans="2:7" ht="13.5">
      <c r="B22" s="96" t="s">
        <v>141</v>
      </c>
      <c r="C22" s="89">
        <v>76920260</v>
      </c>
      <c r="D22" s="86">
        <v>10747334</v>
      </c>
      <c r="E22" s="86">
        <v>28395925.66</v>
      </c>
      <c r="F22" s="92">
        <v>18695476.58</v>
      </c>
      <c r="G22" s="92">
        <f>F22+E22+D22+C22</f>
        <v>134758996.24</v>
      </c>
    </row>
    <row r="23" spans="2:7" ht="27">
      <c r="B23" s="114" t="s">
        <v>218</v>
      </c>
      <c r="C23" s="89">
        <v>15384050</v>
      </c>
      <c r="D23" s="86">
        <v>0</v>
      </c>
      <c r="E23" s="86">
        <v>0</v>
      </c>
      <c r="F23" s="92">
        <v>-15384050</v>
      </c>
      <c r="G23" s="92">
        <f>F23+E23+D23+C23</f>
        <v>0</v>
      </c>
    </row>
    <row r="24" spans="2:7" ht="13.5">
      <c r="B24" s="97" t="s">
        <v>192</v>
      </c>
      <c r="C24" s="89">
        <v>0</v>
      </c>
      <c r="D24" s="86">
        <v>0</v>
      </c>
      <c r="E24" s="86">
        <v>0</v>
      </c>
      <c r="F24" s="86">
        <v>2429822.68</v>
      </c>
      <c r="G24" s="92">
        <f>+F24</f>
        <v>2429822.68</v>
      </c>
    </row>
    <row r="25" spans="2:7" ht="13.5">
      <c r="B25" s="97" t="s">
        <v>282</v>
      </c>
      <c r="C25" s="89">
        <v>0</v>
      </c>
      <c r="D25" s="86">
        <v>0</v>
      </c>
      <c r="E25" s="86">
        <v>0</v>
      </c>
      <c r="F25" s="86">
        <v>7000</v>
      </c>
      <c r="G25" s="92">
        <f>+F25</f>
        <v>7000</v>
      </c>
    </row>
    <row r="26" spans="2:7" ht="27">
      <c r="B26" s="98" t="s">
        <v>67</v>
      </c>
      <c r="C26" s="90">
        <v>0</v>
      </c>
      <c r="D26" s="87">
        <v>0</v>
      </c>
      <c r="E26" s="87">
        <v>-2109027</v>
      </c>
      <c r="F26" s="87">
        <v>0</v>
      </c>
      <c r="G26" s="94">
        <f>F26+E26+D26+C26</f>
        <v>-2109027</v>
      </c>
    </row>
    <row r="27" spans="2:7" ht="15">
      <c r="B27" s="48" t="s">
        <v>173</v>
      </c>
      <c r="C27" s="46">
        <f>SUM(C22:C26)</f>
        <v>92304310</v>
      </c>
      <c r="D27" s="46">
        <f>SUM(D22:D26)</f>
        <v>10747334</v>
      </c>
      <c r="E27" s="46">
        <f>SUM(E22:E26)</f>
        <v>26286898.66</v>
      </c>
      <c r="F27" s="46">
        <f>SUM(F22:F26)</f>
        <v>5748249.259999998</v>
      </c>
      <c r="G27" s="47">
        <f>SUM(G22:G26)</f>
        <v>135086791.92000002</v>
      </c>
    </row>
    <row r="28" spans="2:7" ht="15">
      <c r="B28" s="137"/>
      <c r="C28" s="138"/>
      <c r="D28" s="138"/>
      <c r="E28" s="138"/>
      <c r="F28" s="138"/>
      <c r="G28" s="139"/>
    </row>
    <row r="32" spans="2:7" ht="12.75">
      <c r="B32" s="118"/>
      <c r="C32" s="118"/>
      <c r="D32" s="118"/>
      <c r="E32" s="118"/>
      <c r="F32" s="118"/>
      <c r="G32" s="118"/>
    </row>
    <row r="33" spans="2:7" ht="12.75">
      <c r="B33" s="118"/>
      <c r="C33" s="118"/>
      <c r="D33" s="118"/>
      <c r="E33" s="118"/>
      <c r="F33" s="118"/>
      <c r="G33" s="118"/>
    </row>
    <row r="34" spans="2:7" ht="12.75">
      <c r="B34" s="109"/>
      <c r="C34" s="118"/>
      <c r="D34" s="118"/>
      <c r="E34" s="294"/>
      <c r="F34" s="294"/>
      <c r="G34" s="294"/>
    </row>
    <row r="36" spans="2:6" ht="12.75">
      <c r="B36" s="262" t="s">
        <v>411</v>
      </c>
      <c r="C36" s="259" t="s">
        <v>409</v>
      </c>
      <c r="F36" s="259" t="s">
        <v>409</v>
      </c>
    </row>
    <row r="37" spans="2:7" ht="12.75">
      <c r="B37" s="109" t="s">
        <v>203</v>
      </c>
      <c r="C37" s="109" t="s">
        <v>204</v>
      </c>
      <c r="D37" s="118"/>
      <c r="F37" s="140" t="s">
        <v>201</v>
      </c>
      <c r="G37" s="140"/>
    </row>
    <row r="41" spans="2:6" ht="12.75">
      <c r="B41" s="302">
        <v>3</v>
      </c>
      <c r="C41" s="302"/>
      <c r="D41" s="302"/>
      <c r="E41" s="302"/>
      <c r="F41" s="302"/>
    </row>
    <row r="45" spans="2:7" ht="12.75">
      <c r="B45" s="302"/>
      <c r="C45" s="302"/>
      <c r="D45" s="302"/>
      <c r="E45" s="302"/>
      <c r="F45" s="302"/>
      <c r="G45" s="302"/>
    </row>
    <row r="66" spans="2:7" ht="12.75">
      <c r="B66" s="302">
        <v>4</v>
      </c>
      <c r="C66" s="302"/>
      <c r="D66" s="302"/>
      <c r="E66" s="302"/>
      <c r="F66" s="302"/>
      <c r="G66" s="302"/>
    </row>
  </sheetData>
  <sheetProtection/>
  <mergeCells count="11">
    <mergeCell ref="B17:G17"/>
    <mergeCell ref="B41:F41"/>
    <mergeCell ref="B66:G66"/>
    <mergeCell ref="B5:B7"/>
    <mergeCell ref="B45:G45"/>
    <mergeCell ref="B1:G1"/>
    <mergeCell ref="B2:G2"/>
    <mergeCell ref="E34:G34"/>
    <mergeCell ref="B18:B20"/>
    <mergeCell ref="B16:G16"/>
    <mergeCell ref="B3:G3"/>
  </mergeCells>
  <printOptions/>
  <pageMargins left="0.25" right="0.2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47"/>
  <sheetViews>
    <sheetView zoomScalePageLayoutView="0" workbookViewId="0" topLeftCell="A1">
      <selection activeCell="A43" sqref="A43"/>
    </sheetView>
  </sheetViews>
  <sheetFormatPr defaultColWidth="9.140625" defaultRowHeight="12.75"/>
  <cols>
    <col min="1" max="1" width="40.8515625" style="17" customWidth="1"/>
    <col min="2" max="2" width="1.8515625" style="17" customWidth="1"/>
    <col min="3" max="3" width="20.28125" style="17" customWidth="1"/>
    <col min="4" max="4" width="1.57421875" style="17" customWidth="1"/>
    <col min="5" max="5" width="18.8515625" style="17" customWidth="1"/>
    <col min="6" max="6" width="2.28125" style="17" customWidth="1"/>
    <col min="7" max="7" width="1.7109375" style="17" customWidth="1"/>
    <col min="8" max="10" width="9.140625" style="17" customWidth="1"/>
    <col min="11" max="11" width="15.00390625" style="17" bestFit="1" customWidth="1"/>
    <col min="12" max="16384" width="9.140625" style="17" customWidth="1"/>
  </cols>
  <sheetData>
    <row r="1" spans="1:6" ht="18.75">
      <c r="A1" s="307" t="s">
        <v>19</v>
      </c>
      <c r="B1" s="307"/>
      <c r="C1" s="307"/>
      <c r="D1" s="307"/>
      <c r="E1" s="307"/>
      <c r="F1" s="18"/>
    </row>
    <row r="2" spans="1:7" ht="15">
      <c r="A2" s="298" t="s">
        <v>215</v>
      </c>
      <c r="B2" s="298"/>
      <c r="C2" s="298"/>
      <c r="D2" s="298"/>
      <c r="E2" s="298"/>
      <c r="F2" s="298"/>
      <c r="G2" s="298"/>
    </row>
    <row r="3" spans="1:11" ht="14.25">
      <c r="A3" s="301" t="s">
        <v>209</v>
      </c>
      <c r="B3" s="301"/>
      <c r="C3" s="301"/>
      <c r="D3" s="301"/>
      <c r="E3" s="301"/>
      <c r="F3" s="301"/>
      <c r="G3" s="301"/>
      <c r="H3" s="136"/>
      <c r="I3" s="136"/>
      <c r="J3" s="136"/>
      <c r="K3" s="136"/>
    </row>
    <row r="5" spans="1:6" ht="16.5">
      <c r="A5" s="308" t="s">
        <v>27</v>
      </c>
      <c r="B5" s="18"/>
      <c r="C5" s="166" t="s">
        <v>205</v>
      </c>
      <c r="D5" s="79"/>
      <c r="E5" s="166" t="s">
        <v>173</v>
      </c>
      <c r="F5" s="18"/>
    </row>
    <row r="6" spans="1:6" ht="15">
      <c r="A6" s="308"/>
      <c r="B6" s="36"/>
      <c r="C6" s="121" t="s">
        <v>8</v>
      </c>
      <c r="D6" s="80"/>
      <c r="E6" s="121" t="s">
        <v>8</v>
      </c>
      <c r="F6" s="18"/>
    </row>
    <row r="7" spans="1:6" ht="15">
      <c r="A7" s="37" t="s">
        <v>147</v>
      </c>
      <c r="B7" s="18"/>
      <c r="C7" s="18"/>
      <c r="D7" s="18"/>
      <c r="E7" s="18"/>
      <c r="F7" s="18"/>
    </row>
    <row r="8" spans="1:11" ht="13.5">
      <c r="A8" s="18" t="s">
        <v>43</v>
      </c>
      <c r="B8" s="43"/>
      <c r="C8" s="27">
        <v>257392928.18</v>
      </c>
      <c r="D8" s="31"/>
      <c r="E8" s="27">
        <v>238652177.29</v>
      </c>
      <c r="F8" s="18"/>
      <c r="K8" s="40"/>
    </row>
    <row r="9" spans="1:11" ht="13.5">
      <c r="A9" s="18" t="s">
        <v>206</v>
      </c>
      <c r="B9" s="43"/>
      <c r="C9" s="27">
        <f>-239625442.09+1381795</f>
        <v>-238243647.09</v>
      </c>
      <c r="D9" s="31"/>
      <c r="E9" s="27">
        <v>-222984193.54</v>
      </c>
      <c r="F9" s="18"/>
      <c r="K9" s="40"/>
    </row>
    <row r="10" spans="1:11" ht="13.5">
      <c r="A10" s="18" t="s">
        <v>143</v>
      </c>
      <c r="B10" s="43"/>
      <c r="C10" s="123">
        <v>-85125.9</v>
      </c>
      <c r="D10" s="31"/>
      <c r="E10" s="123">
        <v>0</v>
      </c>
      <c r="F10" s="18"/>
      <c r="K10" s="40"/>
    </row>
    <row r="11" spans="1:11" ht="15">
      <c r="A11" s="37" t="s">
        <v>44</v>
      </c>
      <c r="B11" s="43"/>
      <c r="C11" s="28">
        <f>C8+C9+C10</f>
        <v>19064155.190000005</v>
      </c>
      <c r="D11" s="31"/>
      <c r="E11" s="28">
        <f>E8+E9</f>
        <v>15667983.75</v>
      </c>
      <c r="F11" s="18"/>
      <c r="K11" s="40"/>
    </row>
    <row r="12" spans="1:11" ht="15">
      <c r="A12" s="37" t="s">
        <v>148</v>
      </c>
      <c r="B12" s="43"/>
      <c r="C12" s="27"/>
      <c r="D12" s="31"/>
      <c r="E12" s="27"/>
      <c r="F12" s="18"/>
      <c r="K12" s="40"/>
    </row>
    <row r="13" spans="1:11" ht="13.5">
      <c r="A13" s="18" t="s">
        <v>144</v>
      </c>
      <c r="B13" s="43"/>
      <c r="C13" s="27">
        <v>-11690257</v>
      </c>
      <c r="D13" s="31"/>
      <c r="E13" s="27">
        <v>-3118510.62</v>
      </c>
      <c r="F13" s="18"/>
      <c r="K13" s="40"/>
    </row>
    <row r="14" spans="1:11" ht="13.5">
      <c r="A14" s="18" t="s">
        <v>45</v>
      </c>
      <c r="B14" s="43"/>
      <c r="C14" s="123">
        <v>0</v>
      </c>
      <c r="D14" s="31"/>
      <c r="E14" s="123">
        <v>0</v>
      </c>
      <c r="F14" s="18"/>
      <c r="K14" s="40"/>
    </row>
    <row r="15" spans="1:11" ht="15">
      <c r="A15" s="37" t="s">
        <v>46</v>
      </c>
      <c r="B15" s="43"/>
      <c r="C15" s="28">
        <f>SUM(C13:C13)</f>
        <v>-11690257</v>
      </c>
      <c r="D15" s="31"/>
      <c r="E15" s="28">
        <f>SUM(E13:E13)</f>
        <v>-3118510.62</v>
      </c>
      <c r="F15" s="18"/>
      <c r="K15" s="40"/>
    </row>
    <row r="16" spans="1:11" ht="13.5">
      <c r="A16" s="35"/>
      <c r="B16" s="43"/>
      <c r="C16" s="27"/>
      <c r="D16" s="31"/>
      <c r="E16" s="27"/>
      <c r="F16" s="18"/>
      <c r="K16" s="40"/>
    </row>
    <row r="17" spans="1:11" ht="15">
      <c r="A17" s="37" t="s">
        <v>149</v>
      </c>
      <c r="B17" s="81"/>
      <c r="C17" s="27"/>
      <c r="D17" s="31"/>
      <c r="E17" s="27"/>
      <c r="F17" s="18"/>
      <c r="K17" s="40"/>
    </row>
    <row r="18" spans="1:11" ht="13.5">
      <c r="A18" s="18" t="s">
        <v>165</v>
      </c>
      <c r="B18" s="43"/>
      <c r="C18" s="27"/>
      <c r="D18" s="31"/>
      <c r="E18" s="27"/>
      <c r="F18" s="18"/>
      <c r="K18" s="40"/>
    </row>
    <row r="19" spans="1:11" ht="13.5">
      <c r="A19" s="18" t="s">
        <v>47</v>
      </c>
      <c r="B19" s="43"/>
      <c r="C19" s="27">
        <v>0</v>
      </c>
      <c r="D19" s="31"/>
      <c r="E19" s="27">
        <v>0</v>
      </c>
      <c r="F19" s="18"/>
      <c r="K19" s="40"/>
    </row>
    <row r="20" spans="1:11" ht="13.5">
      <c r="A20" s="18" t="s">
        <v>145</v>
      </c>
      <c r="B20" s="43"/>
      <c r="C20" s="27">
        <v>0</v>
      </c>
      <c r="D20" s="31"/>
      <c r="E20" s="27">
        <v>0</v>
      </c>
      <c r="F20" s="18"/>
      <c r="K20" s="40"/>
    </row>
    <row r="21" spans="1:11" ht="13.5">
      <c r="A21" s="57" t="s">
        <v>97</v>
      </c>
      <c r="B21" s="43"/>
      <c r="C21" s="123">
        <v>0</v>
      </c>
      <c r="D21" s="31"/>
      <c r="E21" s="123">
        <v>0</v>
      </c>
      <c r="F21" s="18"/>
      <c r="K21" s="40"/>
    </row>
    <row r="22" spans="1:11" ht="15">
      <c r="A22" s="37" t="s">
        <v>48</v>
      </c>
      <c r="B22" s="43"/>
      <c r="C22" s="27">
        <f>SUM(C19:C21)</f>
        <v>0</v>
      </c>
      <c r="D22" s="31"/>
      <c r="E22" s="27">
        <f>SUM(E19:E21)</f>
        <v>0</v>
      </c>
      <c r="F22" s="18"/>
      <c r="K22" s="40"/>
    </row>
    <row r="23" spans="1:11" ht="13.5">
      <c r="A23" s="35"/>
      <c r="B23" s="43"/>
      <c r="C23" s="27"/>
      <c r="D23" s="31"/>
      <c r="E23" s="27"/>
      <c r="F23" s="18"/>
      <c r="K23" s="40"/>
    </row>
    <row r="24" spans="1:11" ht="15">
      <c r="A24" s="2" t="s">
        <v>146</v>
      </c>
      <c r="B24" s="44"/>
      <c r="C24" s="126">
        <f>+C11+C15+C22</f>
        <v>7373898.190000005</v>
      </c>
      <c r="D24" s="33"/>
      <c r="E24" s="126">
        <f>+E11+E15+E22</f>
        <v>12549473.129999999</v>
      </c>
      <c r="F24" s="23"/>
      <c r="K24" s="40"/>
    </row>
    <row r="25" spans="1:11" ht="15">
      <c r="A25" s="23" t="s">
        <v>150</v>
      </c>
      <c r="B25" s="43"/>
      <c r="C25" s="27">
        <v>23931049.63</v>
      </c>
      <c r="D25" s="31"/>
      <c r="E25" s="27">
        <v>6178223.11</v>
      </c>
      <c r="F25" s="18"/>
      <c r="K25" s="40"/>
    </row>
    <row r="26" spans="1:11" ht="15">
      <c r="A26" s="23" t="s">
        <v>151</v>
      </c>
      <c r="B26" s="43"/>
      <c r="C26" s="126">
        <f>C24+C25</f>
        <v>31304947.820000004</v>
      </c>
      <c r="D26" s="33"/>
      <c r="E26" s="126">
        <f>E24+E25</f>
        <v>18727696.24</v>
      </c>
      <c r="F26" s="23"/>
      <c r="K26" s="40"/>
    </row>
    <row r="27" spans="1:11" ht="13.5">
      <c r="A27" s="18"/>
      <c r="B27" s="31"/>
      <c r="C27" s="31"/>
      <c r="D27" s="18"/>
      <c r="E27" s="31"/>
      <c r="F27" s="18"/>
      <c r="K27" s="40"/>
    </row>
    <row r="28" spans="1:11" ht="15">
      <c r="A28" s="37" t="s">
        <v>49</v>
      </c>
      <c r="B28" s="31"/>
      <c r="C28" s="33">
        <f>C11/C29</f>
        <v>1.8775992522362301</v>
      </c>
      <c r="D28" s="18"/>
      <c r="E28" s="33">
        <f>E11/E29</f>
        <v>1.697427102808092</v>
      </c>
      <c r="F28" s="18"/>
      <c r="K28" s="40"/>
    </row>
    <row r="29" spans="1:11" ht="12.75">
      <c r="A29" s="109" t="s">
        <v>421</v>
      </c>
      <c r="C29" s="279">
        <v>10153474</v>
      </c>
      <c r="D29" s="279"/>
      <c r="E29" s="279">
        <v>9230431</v>
      </c>
      <c r="K29" s="40"/>
    </row>
    <row r="30" spans="3:5" ht="12.75">
      <c r="C30" s="39"/>
      <c r="D30" s="39"/>
      <c r="E30" s="39"/>
    </row>
    <row r="33" spans="1:5" ht="12.75">
      <c r="A33" s="259" t="s">
        <v>409</v>
      </c>
      <c r="C33" s="259" t="s">
        <v>409</v>
      </c>
      <c r="D33" s="1"/>
      <c r="E33" s="259" t="s">
        <v>409</v>
      </c>
    </row>
    <row r="34" spans="1:5" ht="12.75">
      <c r="A34" s="109" t="s">
        <v>423</v>
      </c>
      <c r="C34" s="109" t="s">
        <v>204</v>
      </c>
      <c r="D34" s="1"/>
      <c r="E34" s="140" t="s">
        <v>201</v>
      </c>
    </row>
    <row r="35" spans="1:5" ht="12.75">
      <c r="A35" s="1"/>
      <c r="B35" s="1"/>
      <c r="C35" s="1"/>
      <c r="D35" s="1"/>
      <c r="E35" s="1"/>
    </row>
    <row r="47" spans="1:7" ht="12.75">
      <c r="A47" s="300">
        <v>4</v>
      </c>
      <c r="B47" s="300"/>
      <c r="C47" s="300"/>
      <c r="D47" s="300"/>
      <c r="E47" s="300"/>
      <c r="F47" s="300"/>
      <c r="G47" s="300"/>
    </row>
  </sheetData>
  <sheetProtection/>
  <mergeCells count="5">
    <mergeCell ref="A1:E1"/>
    <mergeCell ref="A5:A6"/>
    <mergeCell ref="A47:G47"/>
    <mergeCell ref="A2:G2"/>
    <mergeCell ref="A3:G3"/>
  </mergeCells>
  <printOptions/>
  <pageMargins left="1.14" right="0.34"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I188"/>
  <sheetViews>
    <sheetView zoomScalePageLayoutView="0" workbookViewId="0" topLeftCell="A1">
      <selection activeCell="B113" sqref="B113"/>
    </sheetView>
  </sheetViews>
  <sheetFormatPr defaultColWidth="10.28125" defaultRowHeight="12.75"/>
  <cols>
    <col min="1" max="1" width="6.28125" style="196" customWidth="1"/>
    <col min="2" max="2" width="70.8515625" style="196" customWidth="1"/>
    <col min="3" max="3" width="15.28125" style="196" customWidth="1"/>
    <col min="4" max="4" width="16.28125" style="196" customWidth="1"/>
    <col min="5" max="5" width="10.28125" style="196" customWidth="1"/>
    <col min="6" max="6" width="18.7109375" style="233" customWidth="1"/>
    <col min="7" max="7" width="16.7109375" style="233" customWidth="1"/>
    <col min="8" max="8" width="15.57421875" style="233" customWidth="1"/>
    <col min="9" max="9" width="16.28125" style="233" bestFit="1" customWidth="1"/>
    <col min="10" max="16384" width="10.28125" style="196" customWidth="1"/>
  </cols>
  <sheetData>
    <row r="2" spans="1:4" ht="18.75">
      <c r="A2" s="194"/>
      <c r="B2" s="194" t="s">
        <v>299</v>
      </c>
      <c r="C2" s="195"/>
      <c r="D2" s="195"/>
    </row>
    <row r="3" spans="1:9" s="195" customFormat="1" ht="19.5" customHeight="1">
      <c r="A3" s="197">
        <v>1</v>
      </c>
      <c r="B3" s="315" t="s">
        <v>300</v>
      </c>
      <c r="C3" s="315"/>
      <c r="D3" s="315"/>
      <c r="F3" s="234"/>
      <c r="G3" s="234"/>
      <c r="H3" s="234"/>
      <c r="I3" s="234"/>
    </row>
    <row r="4" spans="1:9" s="195" customFormat="1" ht="15.75">
      <c r="A4" s="197">
        <v>2</v>
      </c>
      <c r="B4" s="198" t="s">
        <v>301</v>
      </c>
      <c r="F4" s="234"/>
      <c r="G4" s="234"/>
      <c r="H4" s="234"/>
      <c r="I4" s="234"/>
    </row>
    <row r="5" spans="1:9" s="195" customFormat="1" ht="32.25" customHeight="1">
      <c r="A5" s="197">
        <v>3</v>
      </c>
      <c r="B5" s="315" t="s">
        <v>302</v>
      </c>
      <c r="C5" s="315"/>
      <c r="D5" s="315"/>
      <c r="F5" s="234"/>
      <c r="G5" s="234"/>
      <c r="H5" s="234"/>
      <c r="I5" s="234"/>
    </row>
    <row r="6" spans="1:9" s="195" customFormat="1" ht="15.75">
      <c r="A6" s="197">
        <v>4</v>
      </c>
      <c r="B6" s="198" t="s">
        <v>303</v>
      </c>
      <c r="F6" s="234"/>
      <c r="G6" s="234"/>
      <c r="H6" s="234"/>
      <c r="I6" s="234"/>
    </row>
    <row r="7" spans="1:9" s="195" customFormat="1" ht="24" customHeight="1">
      <c r="A7" s="197">
        <v>5</v>
      </c>
      <c r="B7" s="315" t="s">
        <v>380</v>
      </c>
      <c r="C7" s="315"/>
      <c r="D7" s="315"/>
      <c r="F7" s="234"/>
      <c r="G7" s="234"/>
      <c r="H7" s="234"/>
      <c r="I7" s="234"/>
    </row>
    <row r="8" spans="6:9" s="195" customFormat="1" ht="15.75">
      <c r="F8" s="234"/>
      <c r="G8" s="234"/>
      <c r="H8" s="234"/>
      <c r="I8" s="234"/>
    </row>
    <row r="9" spans="2:9" s="195" customFormat="1" ht="36" customHeight="1">
      <c r="B9" s="315" t="s">
        <v>360</v>
      </c>
      <c r="C9" s="315"/>
      <c r="D9" s="315"/>
      <c r="F9" s="234"/>
      <c r="G9" s="234"/>
      <c r="H9" s="234"/>
      <c r="I9" s="234"/>
    </row>
    <row r="10" spans="1:4" ht="8.25" customHeight="1">
      <c r="A10" s="195"/>
      <c r="B10" s="195"/>
      <c r="C10" s="195"/>
      <c r="D10" s="195"/>
    </row>
    <row r="11" spans="1:4" ht="15.75">
      <c r="A11" s="312" t="s">
        <v>363</v>
      </c>
      <c r="B11" s="312"/>
      <c r="C11" s="312"/>
      <c r="D11" s="312"/>
    </row>
    <row r="12" spans="1:4" ht="15.75" customHeight="1">
      <c r="A12" s="313" t="s">
        <v>381</v>
      </c>
      <c r="B12" s="314"/>
      <c r="C12" s="314"/>
      <c r="D12" s="314"/>
    </row>
    <row r="13" spans="1:4" ht="12.75" customHeight="1">
      <c r="A13" s="313"/>
      <c r="B13" s="314"/>
      <c r="C13" s="314"/>
      <c r="D13" s="314"/>
    </row>
    <row r="14" spans="1:4" ht="0.75" customHeight="1" hidden="1">
      <c r="A14" s="313"/>
      <c r="B14" s="314"/>
      <c r="C14" s="314"/>
      <c r="D14" s="314"/>
    </row>
    <row r="15" spans="1:4" ht="15" customHeight="1" hidden="1">
      <c r="A15" s="313"/>
      <c r="B15" s="314"/>
      <c r="C15" s="314"/>
      <c r="D15" s="314"/>
    </row>
    <row r="16" spans="1:4" ht="15.75">
      <c r="A16" s="241"/>
      <c r="B16" s="241"/>
      <c r="C16" s="252"/>
      <c r="D16" s="252"/>
    </row>
    <row r="17" spans="1:4" ht="15.75">
      <c r="A17" s="199">
        <v>1</v>
      </c>
      <c r="B17" s="322" t="s">
        <v>305</v>
      </c>
      <c r="C17" s="322"/>
      <c r="D17" s="322"/>
    </row>
    <row r="18" spans="1:4" ht="15.75">
      <c r="A18" s="203"/>
      <c r="B18" s="323"/>
      <c r="C18" s="324"/>
      <c r="D18" s="325"/>
    </row>
    <row r="19" spans="1:4" ht="31.5" customHeight="1">
      <c r="A19" s="203"/>
      <c r="B19" s="309" t="s">
        <v>361</v>
      </c>
      <c r="C19" s="310"/>
      <c r="D19" s="311"/>
    </row>
    <row r="20" spans="1:4" ht="15.75">
      <c r="A20" s="203"/>
      <c r="B20" s="323"/>
      <c r="C20" s="324"/>
      <c r="D20" s="325"/>
    </row>
    <row r="21" spans="1:4" ht="56.25" customHeight="1">
      <c r="A21" s="203"/>
      <c r="B21" s="309" t="s">
        <v>359</v>
      </c>
      <c r="C21" s="310"/>
      <c r="D21" s="311"/>
    </row>
    <row r="22" spans="1:4" ht="18" customHeight="1">
      <c r="A22" s="203"/>
      <c r="B22" s="316"/>
      <c r="C22" s="317"/>
      <c r="D22" s="318"/>
    </row>
    <row r="23" spans="1:4" ht="33.75" customHeight="1">
      <c r="A23" s="203"/>
      <c r="B23" s="309" t="s">
        <v>382</v>
      </c>
      <c r="C23" s="310"/>
      <c r="D23" s="311"/>
    </row>
    <row r="24" spans="1:4" ht="15.75">
      <c r="A24" s="203"/>
      <c r="B24" s="316"/>
      <c r="C24" s="317"/>
      <c r="D24" s="318"/>
    </row>
    <row r="25" spans="1:4" ht="15.75">
      <c r="A25" s="203"/>
      <c r="B25" s="319" t="s">
        <v>306</v>
      </c>
      <c r="C25" s="320"/>
      <c r="D25" s="321"/>
    </row>
    <row r="26" spans="1:4" ht="32.25" customHeight="1">
      <c r="A26" s="203"/>
      <c r="B26" s="309" t="s">
        <v>383</v>
      </c>
      <c r="C26" s="310"/>
      <c r="D26" s="311"/>
    </row>
    <row r="27" spans="1:4" ht="15.75">
      <c r="A27" s="203"/>
      <c r="B27" s="316"/>
      <c r="C27" s="317"/>
      <c r="D27" s="318"/>
    </row>
    <row r="28" spans="1:4" ht="15.75">
      <c r="A28" s="203"/>
      <c r="B28" s="323" t="s">
        <v>384</v>
      </c>
      <c r="C28" s="324"/>
      <c r="D28" s="325"/>
    </row>
    <row r="29" spans="1:4" ht="15.75">
      <c r="A29" s="203"/>
      <c r="B29" s="316"/>
      <c r="C29" s="317"/>
      <c r="D29" s="318"/>
    </row>
    <row r="30" spans="1:4" ht="15.75">
      <c r="A30" s="199">
        <v>2</v>
      </c>
      <c r="B30" s="326" t="s">
        <v>307</v>
      </c>
      <c r="C30" s="327"/>
      <c r="D30" s="328"/>
    </row>
    <row r="31" spans="1:4" ht="15.75">
      <c r="A31" s="203"/>
      <c r="B31" s="323"/>
      <c r="C31" s="324"/>
      <c r="D31" s="325"/>
    </row>
    <row r="32" spans="1:4" ht="63" customHeight="1">
      <c r="A32" s="203"/>
      <c r="B32" s="309" t="s">
        <v>385</v>
      </c>
      <c r="C32" s="310"/>
      <c r="D32" s="311"/>
    </row>
    <row r="33" spans="1:4" ht="15.75">
      <c r="A33" s="199">
        <v>3</v>
      </c>
      <c r="B33" s="326" t="s">
        <v>308</v>
      </c>
      <c r="C33" s="327"/>
      <c r="D33" s="328"/>
    </row>
    <row r="34" spans="1:4" ht="15.75">
      <c r="A34" s="203"/>
      <c r="B34" s="323"/>
      <c r="C34" s="324"/>
      <c r="D34" s="325"/>
    </row>
    <row r="35" spans="1:4" ht="18" customHeight="1">
      <c r="A35" s="203"/>
      <c r="B35" s="309" t="s">
        <v>309</v>
      </c>
      <c r="C35" s="310"/>
      <c r="D35" s="311"/>
    </row>
    <row r="36" spans="1:4" ht="15.75">
      <c r="A36" s="203"/>
      <c r="B36" s="329"/>
      <c r="C36" s="330"/>
      <c r="D36" s="331"/>
    </row>
    <row r="37" spans="1:4" ht="33" customHeight="1">
      <c r="A37" s="203"/>
      <c r="B37" s="309" t="s">
        <v>310</v>
      </c>
      <c r="C37" s="310"/>
      <c r="D37" s="311"/>
    </row>
    <row r="38" spans="1:4" ht="15.75">
      <c r="A38" s="203"/>
      <c r="B38" s="316"/>
      <c r="C38" s="317"/>
      <c r="D38" s="318"/>
    </row>
    <row r="39" spans="1:4" ht="15.75">
      <c r="A39" s="199">
        <v>4</v>
      </c>
      <c r="B39" s="319" t="s">
        <v>311</v>
      </c>
      <c r="C39" s="320"/>
      <c r="D39" s="321"/>
    </row>
    <row r="40" spans="1:4" ht="48" customHeight="1">
      <c r="A40" s="203"/>
      <c r="B40" s="309" t="s">
        <v>312</v>
      </c>
      <c r="C40" s="310"/>
      <c r="D40" s="311"/>
    </row>
    <row r="41" spans="1:4" ht="15.75">
      <c r="A41" s="342">
        <v>5</v>
      </c>
      <c r="B41" s="342"/>
      <c r="C41" s="342"/>
      <c r="D41" s="342"/>
    </row>
    <row r="42" spans="1:4" s="233" customFormat="1" ht="15.75">
      <c r="A42" s="253"/>
      <c r="B42" s="253"/>
      <c r="C42" s="253"/>
      <c r="D42" s="253"/>
    </row>
    <row r="43" spans="1:4" s="233" customFormat="1" ht="15.75">
      <c r="A43" s="253"/>
      <c r="B43" s="253"/>
      <c r="C43" s="253"/>
      <c r="D43" s="253"/>
    </row>
    <row r="44" spans="1:4" ht="15.75">
      <c r="A44" s="255"/>
      <c r="B44" s="256"/>
      <c r="C44" s="256"/>
      <c r="D44" s="257"/>
    </row>
    <row r="45" spans="1:4" ht="15.75">
      <c r="A45" s="199">
        <v>5</v>
      </c>
      <c r="B45" s="343" t="s">
        <v>386</v>
      </c>
      <c r="C45" s="344"/>
      <c r="D45" s="345"/>
    </row>
    <row r="46" spans="1:4" ht="15.75">
      <c r="A46" s="203"/>
      <c r="B46" s="329"/>
      <c r="C46" s="330"/>
      <c r="D46" s="331"/>
    </row>
    <row r="47" spans="1:4" ht="16.5" customHeight="1">
      <c r="A47" s="203"/>
      <c r="B47" s="339" t="s">
        <v>313</v>
      </c>
      <c r="C47" s="340"/>
      <c r="D47" s="341"/>
    </row>
    <row r="48" spans="1:4" ht="48" customHeight="1">
      <c r="A48" s="203"/>
      <c r="B48" s="309" t="s">
        <v>387</v>
      </c>
      <c r="C48" s="310"/>
      <c r="D48" s="311"/>
    </row>
    <row r="49" spans="1:4" ht="15.75">
      <c r="A49" s="203"/>
      <c r="B49" s="329"/>
      <c r="C49" s="330"/>
      <c r="D49" s="331"/>
    </row>
    <row r="50" spans="1:4" ht="15.75">
      <c r="A50" s="199">
        <v>6</v>
      </c>
      <c r="B50" s="339" t="s">
        <v>314</v>
      </c>
      <c r="C50" s="340"/>
      <c r="D50" s="341"/>
    </row>
    <row r="51" spans="1:4" ht="31.5" customHeight="1">
      <c r="A51" s="203"/>
      <c r="B51" s="309" t="s">
        <v>315</v>
      </c>
      <c r="C51" s="310"/>
      <c r="D51" s="311"/>
    </row>
    <row r="52" spans="1:4" ht="10.5" customHeight="1">
      <c r="A52" s="316"/>
      <c r="B52" s="317"/>
      <c r="C52" s="317"/>
      <c r="D52" s="318"/>
    </row>
    <row r="53" spans="1:4" ht="17.25" customHeight="1">
      <c r="A53" s="333" t="s">
        <v>71</v>
      </c>
      <c r="B53" s="334"/>
      <c r="C53" s="346" t="s">
        <v>304</v>
      </c>
      <c r="D53" s="346"/>
    </row>
    <row r="54" spans="1:4" ht="16.5" customHeight="1">
      <c r="A54" s="335"/>
      <c r="B54" s="336"/>
      <c r="C54" s="332" t="s">
        <v>316</v>
      </c>
      <c r="D54" s="332" t="s">
        <v>317</v>
      </c>
    </row>
    <row r="55" spans="1:4" ht="14.25" customHeight="1">
      <c r="A55" s="335"/>
      <c r="B55" s="336"/>
      <c r="C55" s="332"/>
      <c r="D55" s="332"/>
    </row>
    <row r="56" spans="1:4" ht="3" customHeight="1" hidden="1">
      <c r="A56" s="337"/>
      <c r="B56" s="338"/>
      <c r="C56" s="332"/>
      <c r="D56" s="332"/>
    </row>
    <row r="57" spans="1:4" ht="15" customHeight="1">
      <c r="A57" s="204"/>
      <c r="B57" s="205"/>
      <c r="C57" s="206"/>
      <c r="D57" s="206"/>
    </row>
    <row r="58" spans="1:4" ht="15.75">
      <c r="A58" s="199">
        <v>7</v>
      </c>
      <c r="B58" s="207" t="s">
        <v>318</v>
      </c>
      <c r="C58" s="208">
        <v>157516.04</v>
      </c>
      <c r="D58" s="208">
        <v>162825.49</v>
      </c>
    </row>
    <row r="59" spans="1:4" ht="9" customHeight="1">
      <c r="A59" s="209"/>
      <c r="B59" s="203"/>
      <c r="C59" s="203"/>
      <c r="D59" s="203"/>
    </row>
    <row r="60" spans="1:4" ht="62.25" customHeight="1">
      <c r="A60" s="209"/>
      <c r="B60" s="210" t="s">
        <v>319</v>
      </c>
      <c r="C60" s="203"/>
      <c r="D60" s="203"/>
    </row>
    <row r="61" spans="1:4" ht="15.75">
      <c r="A61" s="209"/>
      <c r="B61" s="316"/>
      <c r="C61" s="317"/>
      <c r="D61" s="318"/>
    </row>
    <row r="62" spans="1:4" ht="64.5" customHeight="1">
      <c r="A62" s="209"/>
      <c r="B62" s="211" t="s">
        <v>320</v>
      </c>
      <c r="C62" s="203"/>
      <c r="D62" s="203"/>
    </row>
    <row r="63" spans="1:4" ht="15.75">
      <c r="A63" s="209"/>
      <c r="B63" s="316"/>
      <c r="C63" s="317"/>
      <c r="D63" s="318"/>
    </row>
    <row r="64" spans="1:4" ht="47.25" customHeight="1">
      <c r="A64" s="209"/>
      <c r="B64" s="212" t="s">
        <v>388</v>
      </c>
      <c r="C64" s="203"/>
      <c r="D64" s="203"/>
    </row>
    <row r="65" spans="1:4" ht="10.5" customHeight="1">
      <c r="A65" s="209"/>
      <c r="B65" s="316"/>
      <c r="C65" s="317"/>
      <c r="D65" s="318"/>
    </row>
    <row r="66" spans="1:4" ht="15.75">
      <c r="A66" s="199">
        <v>8</v>
      </c>
      <c r="B66" s="207" t="s">
        <v>321</v>
      </c>
      <c r="C66" s="208">
        <v>15000.84</v>
      </c>
      <c r="D66" s="208">
        <v>5000.84</v>
      </c>
    </row>
    <row r="67" spans="1:4" ht="6.75" customHeight="1">
      <c r="A67" s="209"/>
      <c r="B67" s="316"/>
      <c r="C67" s="317"/>
      <c r="D67" s="318"/>
    </row>
    <row r="68" spans="1:4" ht="31.5">
      <c r="A68" s="209"/>
      <c r="B68" s="212" t="s">
        <v>322</v>
      </c>
      <c r="C68" s="203"/>
      <c r="D68" s="203"/>
    </row>
    <row r="69" spans="1:4" ht="9.75" customHeight="1">
      <c r="A69" s="209"/>
      <c r="B69" s="316"/>
      <c r="C69" s="317"/>
      <c r="D69" s="318"/>
    </row>
    <row r="70" spans="1:4" ht="15.75">
      <c r="A70" s="199">
        <v>9</v>
      </c>
      <c r="B70" s="326" t="s">
        <v>323</v>
      </c>
      <c r="C70" s="327"/>
      <c r="D70" s="328"/>
    </row>
    <row r="71" spans="1:4" ht="15.75">
      <c r="A71" s="209"/>
      <c r="B71" s="203" t="s">
        <v>324</v>
      </c>
      <c r="C71" s="213">
        <v>98793.15</v>
      </c>
      <c r="D71" s="213">
        <v>82919.8</v>
      </c>
    </row>
    <row r="72" spans="1:4" ht="15.75">
      <c r="A72" s="209"/>
      <c r="B72" s="203" t="s">
        <v>325</v>
      </c>
      <c r="C72" s="213">
        <v>3424.49</v>
      </c>
      <c r="D72" s="213">
        <v>4754.53</v>
      </c>
    </row>
    <row r="73" spans="1:4" ht="15.75">
      <c r="A73" s="209"/>
      <c r="B73" s="203" t="s">
        <v>326</v>
      </c>
      <c r="C73" s="213">
        <v>60686.33</v>
      </c>
      <c r="D73" s="213">
        <v>64427.88</v>
      </c>
    </row>
    <row r="74" spans="1:4" ht="15.75">
      <c r="A74" s="209"/>
      <c r="B74" s="203" t="s">
        <v>327</v>
      </c>
      <c r="C74" s="213">
        <v>31304.95</v>
      </c>
      <c r="D74" s="213">
        <v>23931.05</v>
      </c>
    </row>
    <row r="75" spans="1:4" ht="15.75">
      <c r="A75" s="203"/>
      <c r="B75" s="203"/>
      <c r="C75" s="214">
        <f>SUM(C71:C74)</f>
        <v>194208.92</v>
      </c>
      <c r="D75" s="214">
        <f>SUM(D71:D74)</f>
        <v>176033.25999999998</v>
      </c>
    </row>
    <row r="76" spans="1:4" ht="16.5" customHeight="1">
      <c r="A76" s="203"/>
      <c r="B76" s="316"/>
      <c r="C76" s="317"/>
      <c r="D76" s="318"/>
    </row>
    <row r="77" spans="1:4" ht="48" customHeight="1">
      <c r="A77" s="203"/>
      <c r="B77" s="215" t="s">
        <v>389</v>
      </c>
      <c r="C77" s="203"/>
      <c r="D77" s="203"/>
    </row>
    <row r="78" spans="1:4" ht="12" customHeight="1">
      <c r="A78" s="203"/>
      <c r="B78" s="316"/>
      <c r="C78" s="317"/>
      <c r="D78" s="318"/>
    </row>
    <row r="79" spans="1:4" ht="15.75">
      <c r="A79" s="203"/>
      <c r="B79" s="216" t="s">
        <v>328</v>
      </c>
      <c r="C79" s="203"/>
      <c r="D79" s="203"/>
    </row>
    <row r="80" spans="1:4" ht="47.25">
      <c r="A80" s="203"/>
      <c r="B80" s="217" t="s">
        <v>376</v>
      </c>
      <c r="C80" s="203"/>
      <c r="D80" s="203"/>
    </row>
    <row r="81" spans="1:4" ht="10.5" customHeight="1">
      <c r="A81" s="203"/>
      <c r="B81" s="316"/>
      <c r="C81" s="317"/>
      <c r="D81" s="318"/>
    </row>
    <row r="82" spans="1:4" ht="15.75">
      <c r="A82" s="203"/>
      <c r="B82" s="216" t="s">
        <v>329</v>
      </c>
      <c r="C82" s="203"/>
      <c r="D82" s="203"/>
    </row>
    <row r="83" spans="1:4" ht="31.5">
      <c r="A83" s="203"/>
      <c r="B83" s="217" t="s">
        <v>330</v>
      </c>
      <c r="C83" s="203"/>
      <c r="D83" s="203"/>
    </row>
    <row r="84" s="233" customFormat="1" ht="13.5" customHeight="1"/>
    <row r="85" spans="1:4" s="233" customFormat="1" ht="13.5" customHeight="1">
      <c r="A85" s="352">
        <v>6</v>
      </c>
      <c r="B85" s="352"/>
      <c r="C85" s="352"/>
      <c r="D85" s="352"/>
    </row>
    <row r="86" spans="1:4" s="233" customFormat="1" ht="13.5" customHeight="1">
      <c r="A86" s="253"/>
      <c r="B86" s="253"/>
      <c r="C86" s="253"/>
      <c r="D86" s="253"/>
    </row>
    <row r="87" spans="1:4" ht="15.75" customHeight="1">
      <c r="A87" s="203"/>
      <c r="B87" s="216" t="s">
        <v>331</v>
      </c>
      <c r="C87" s="203"/>
      <c r="D87" s="203"/>
    </row>
    <row r="88" spans="1:4" ht="31.5">
      <c r="A88" s="203"/>
      <c r="B88" s="217" t="s">
        <v>375</v>
      </c>
      <c r="C88" s="203"/>
      <c r="D88" s="203"/>
    </row>
    <row r="89" spans="1:4" ht="15.75">
      <c r="A89" s="203"/>
      <c r="B89" s="203"/>
      <c r="C89" s="203"/>
      <c r="D89" s="203"/>
    </row>
    <row r="90" spans="1:4" ht="15.75">
      <c r="A90" s="199">
        <v>10</v>
      </c>
      <c r="B90" s="218" t="s">
        <v>332</v>
      </c>
      <c r="C90" s="219"/>
      <c r="D90" s="220"/>
    </row>
    <row r="91" spans="1:7" ht="15.75">
      <c r="A91" s="199"/>
      <c r="B91" s="221" t="s">
        <v>333</v>
      </c>
      <c r="C91" s="222">
        <v>665.6</v>
      </c>
      <c r="D91" s="222">
        <v>665.55</v>
      </c>
      <c r="F91" s="235"/>
      <c r="G91" s="236"/>
    </row>
    <row r="92" spans="1:7" ht="15.75">
      <c r="A92" s="199"/>
      <c r="B92" s="223" t="s">
        <v>334</v>
      </c>
      <c r="C92" s="222">
        <v>2519.82</v>
      </c>
      <c r="D92" s="222">
        <v>2519.82</v>
      </c>
      <c r="F92" s="235"/>
      <c r="G92" s="236"/>
    </row>
    <row r="93" spans="1:9" ht="15.75">
      <c r="A93" s="199"/>
      <c r="B93" s="223" t="s">
        <v>335</v>
      </c>
      <c r="C93" s="222">
        <v>20455.02</v>
      </c>
      <c r="D93" s="222">
        <v>22669.76</v>
      </c>
      <c r="F93" s="235"/>
      <c r="G93" s="236"/>
      <c r="H93" s="236"/>
      <c r="I93" s="236"/>
    </row>
    <row r="94" spans="1:9" ht="15.75">
      <c r="A94" s="199"/>
      <c r="B94" s="223" t="s">
        <v>336</v>
      </c>
      <c r="C94" s="222">
        <v>3571.71</v>
      </c>
      <c r="D94" s="222">
        <v>4699.46</v>
      </c>
      <c r="F94" s="235"/>
      <c r="G94" s="236"/>
      <c r="H94" s="236"/>
      <c r="I94" s="236"/>
    </row>
    <row r="95" spans="1:7" ht="15.75">
      <c r="A95" s="199"/>
      <c r="B95" s="223" t="s">
        <v>390</v>
      </c>
      <c r="C95" s="222">
        <v>6732.96</v>
      </c>
      <c r="D95" s="222">
        <v>8483.54</v>
      </c>
      <c r="F95" s="235"/>
      <c r="G95" s="236"/>
    </row>
    <row r="96" spans="1:4" ht="15.75">
      <c r="A96" s="199"/>
      <c r="B96" s="223" t="s">
        <v>337</v>
      </c>
      <c r="C96" s="222">
        <v>18772.08</v>
      </c>
      <c r="D96" s="222">
        <v>18772.08</v>
      </c>
    </row>
    <row r="97" spans="1:7" ht="15.75">
      <c r="A97" s="199"/>
      <c r="B97" s="223" t="s">
        <v>338</v>
      </c>
      <c r="C97" s="222">
        <v>4075.73</v>
      </c>
      <c r="D97" s="222">
        <v>2561.71</v>
      </c>
      <c r="F97" s="235"/>
      <c r="G97" s="236"/>
    </row>
    <row r="98" spans="1:7" ht="15.75">
      <c r="A98" s="199"/>
      <c r="B98" s="221"/>
      <c r="C98" s="224">
        <f>SUM(C91:C97)</f>
        <v>56792.920000000006</v>
      </c>
      <c r="D98" s="224">
        <f>SUM(D91:D97)</f>
        <v>60371.92</v>
      </c>
      <c r="F98" s="236"/>
      <c r="G98" s="237"/>
    </row>
    <row r="99" spans="1:4" ht="6.75" customHeight="1">
      <c r="A99" s="199"/>
      <c r="B99" s="221"/>
      <c r="C99" s="203"/>
      <c r="D99" s="203"/>
    </row>
    <row r="100" spans="1:4" ht="31.5">
      <c r="A100" s="199"/>
      <c r="B100" s="225" t="s">
        <v>391</v>
      </c>
      <c r="C100" s="203"/>
      <c r="D100" s="203"/>
    </row>
    <row r="101" spans="1:4" ht="15.75">
      <c r="A101" s="199"/>
      <c r="B101" s="203"/>
      <c r="C101" s="203"/>
      <c r="D101" s="203"/>
    </row>
    <row r="102" spans="1:4" ht="15.75">
      <c r="A102" s="199">
        <v>11</v>
      </c>
      <c r="B102" s="200" t="s">
        <v>339</v>
      </c>
      <c r="C102" s="201"/>
      <c r="D102" s="202"/>
    </row>
    <row r="103" spans="1:4" ht="15.75">
      <c r="A103" s="199"/>
      <c r="B103" s="203" t="s">
        <v>340</v>
      </c>
      <c r="C103" s="213">
        <v>139123.63</v>
      </c>
      <c r="D103" s="213">
        <v>139123.63</v>
      </c>
    </row>
    <row r="104" spans="1:4" ht="10.5" customHeight="1">
      <c r="A104" s="199"/>
      <c r="B104" s="203"/>
      <c r="C104" s="203"/>
      <c r="D104" s="203"/>
    </row>
    <row r="105" spans="1:4" ht="132.75" customHeight="1">
      <c r="A105" s="199"/>
      <c r="B105" s="225" t="s">
        <v>392</v>
      </c>
      <c r="C105" s="203"/>
      <c r="D105" s="203"/>
    </row>
    <row r="106" spans="1:3" ht="15.75">
      <c r="A106" s="199">
        <v>12</v>
      </c>
      <c r="B106" s="226" t="s">
        <v>341</v>
      </c>
      <c r="C106" s="222"/>
    </row>
    <row r="107" spans="1:7" ht="15.75">
      <c r="A107" s="203"/>
      <c r="B107" s="227" t="s">
        <v>342</v>
      </c>
      <c r="C107" s="222">
        <v>101534.74</v>
      </c>
      <c r="D107" s="222">
        <v>92304.31</v>
      </c>
      <c r="F107" s="236"/>
      <c r="G107" s="237"/>
    </row>
    <row r="108" spans="1:7" ht="15.75">
      <c r="A108" s="203"/>
      <c r="B108" s="227" t="s">
        <v>343</v>
      </c>
      <c r="C108" s="222">
        <v>25583.89</v>
      </c>
      <c r="D108" s="222">
        <v>25583.89</v>
      </c>
      <c r="F108" s="236"/>
      <c r="G108" s="237"/>
    </row>
    <row r="109" spans="1:7" ht="15.75">
      <c r="A109" s="203"/>
      <c r="B109" s="227" t="s">
        <v>344</v>
      </c>
      <c r="C109" s="222">
        <v>10747.33</v>
      </c>
      <c r="D109" s="222">
        <v>10747.33</v>
      </c>
      <c r="F109" s="236"/>
      <c r="G109" s="237"/>
    </row>
    <row r="110" spans="1:7" ht="15.75">
      <c r="A110" s="203"/>
      <c r="B110" s="227" t="s">
        <v>345</v>
      </c>
      <c r="C110" s="222">
        <v>32943.28</v>
      </c>
      <c r="D110" s="222">
        <v>15728.5</v>
      </c>
      <c r="F110" s="236"/>
      <c r="G110" s="237"/>
    </row>
    <row r="111" spans="1:4" ht="15.75">
      <c r="A111" s="203"/>
      <c r="B111" s="203"/>
      <c r="C111" s="214">
        <f>SUM(C107:C110)</f>
        <v>170809.24</v>
      </c>
      <c r="D111" s="214">
        <f>SUM(D107:D110)</f>
        <v>144364.03</v>
      </c>
    </row>
    <row r="112" spans="1:4" ht="31.5">
      <c r="A112" s="203"/>
      <c r="B112" s="215" t="s">
        <v>393</v>
      </c>
      <c r="C112" s="203"/>
      <c r="D112" s="203"/>
    </row>
    <row r="113" spans="1:6" ht="15.75">
      <c r="A113" s="203"/>
      <c r="B113" s="203"/>
      <c r="C113" s="203"/>
      <c r="D113" s="203"/>
      <c r="F113" s="238"/>
    </row>
    <row r="114" spans="1:6" ht="15.75">
      <c r="A114" s="203"/>
      <c r="B114" s="227" t="s">
        <v>342</v>
      </c>
      <c r="C114" s="203"/>
      <c r="D114" s="203"/>
      <c r="F114" s="238"/>
    </row>
    <row r="115" spans="1:6" ht="31.5">
      <c r="A115" s="203" t="s">
        <v>346</v>
      </c>
      <c r="B115" s="215" t="s">
        <v>394</v>
      </c>
      <c r="C115" s="203"/>
      <c r="D115" s="203"/>
      <c r="F115" s="238"/>
    </row>
    <row r="116" spans="1:4" ht="15">
      <c r="A116" s="227"/>
      <c r="B116" s="227"/>
      <c r="C116" s="227"/>
      <c r="D116" s="227"/>
    </row>
    <row r="117" spans="1:4" ht="15">
      <c r="A117" s="227"/>
      <c r="B117" s="227" t="s">
        <v>345</v>
      </c>
      <c r="C117" s="227"/>
      <c r="D117" s="227"/>
    </row>
    <row r="118" spans="1:4" ht="45" customHeight="1">
      <c r="A118" s="227"/>
      <c r="B118" s="228" t="s">
        <v>395</v>
      </c>
      <c r="C118" s="227"/>
      <c r="D118" s="227"/>
    </row>
    <row r="119" spans="1:5" ht="21.75" customHeight="1">
      <c r="A119" s="227"/>
      <c r="B119" s="245" t="s">
        <v>71</v>
      </c>
      <c r="C119" s="346" t="s">
        <v>304</v>
      </c>
      <c r="D119" s="346"/>
      <c r="E119" s="244"/>
    </row>
    <row r="120" spans="1:6" ht="15" customHeight="1">
      <c r="A120" s="229"/>
      <c r="B120" s="242"/>
      <c r="C120" s="357" t="s">
        <v>316</v>
      </c>
      <c r="D120" s="357" t="s">
        <v>396</v>
      </c>
      <c r="F120" s="237"/>
    </row>
    <row r="121" spans="1:6" ht="15" customHeight="1">
      <c r="A121" s="229"/>
      <c r="B121" s="242"/>
      <c r="C121" s="357"/>
      <c r="D121" s="357"/>
      <c r="F121" s="239"/>
    </row>
    <row r="122" spans="1:6" ht="2.25" customHeight="1">
      <c r="A122" s="229"/>
      <c r="B122" s="243"/>
      <c r="C122" s="358"/>
      <c r="D122" s="358"/>
      <c r="F122" s="239"/>
    </row>
    <row r="123" spans="1:6" ht="15" customHeight="1">
      <c r="A123" s="229">
        <v>13</v>
      </c>
      <c r="B123" s="243" t="s">
        <v>347</v>
      </c>
      <c r="C123" s="247">
        <v>254273.94</v>
      </c>
      <c r="D123" s="247">
        <v>236176.59</v>
      </c>
      <c r="F123" s="239"/>
    </row>
    <row r="124" spans="1:6" ht="36" customHeight="1">
      <c r="A124" s="229"/>
      <c r="B124" s="246" t="s">
        <v>397</v>
      </c>
      <c r="C124" s="240"/>
      <c r="D124" s="240"/>
      <c r="F124" s="239"/>
    </row>
    <row r="125" spans="1:4" ht="15">
      <c r="A125" s="229">
        <v>14</v>
      </c>
      <c r="B125" s="226" t="s">
        <v>220</v>
      </c>
      <c r="C125" s="222">
        <v>213076.74</v>
      </c>
      <c r="D125" s="222">
        <v>215987.71</v>
      </c>
    </row>
    <row r="126" spans="1:6" ht="30">
      <c r="A126" s="229"/>
      <c r="B126" s="228" t="s">
        <v>398</v>
      </c>
      <c r="C126" s="227"/>
      <c r="D126" s="227"/>
      <c r="F126" s="238"/>
    </row>
    <row r="127" spans="1:6" ht="15">
      <c r="A127" s="353">
        <v>7</v>
      </c>
      <c r="B127" s="353"/>
      <c r="C127" s="353"/>
      <c r="D127" s="353"/>
      <c r="E127" s="233"/>
      <c r="F127" s="238"/>
    </row>
    <row r="128" spans="1:6" ht="15">
      <c r="A128" s="254"/>
      <c r="B128" s="254"/>
      <c r="C128" s="254"/>
      <c r="D128" s="254"/>
      <c r="E128" s="233"/>
      <c r="F128" s="238"/>
    </row>
    <row r="129" spans="1:6" ht="15">
      <c r="A129" s="229">
        <v>15</v>
      </c>
      <c r="B129" s="230" t="s">
        <v>348</v>
      </c>
      <c r="C129" s="224"/>
      <c r="D129" s="224"/>
      <c r="F129" s="238"/>
    </row>
    <row r="130" spans="1:6" ht="8.25" customHeight="1">
      <c r="A130" s="229"/>
      <c r="B130" s="223"/>
      <c r="C130" s="227"/>
      <c r="D130" s="227"/>
      <c r="F130" s="237"/>
    </row>
    <row r="131" spans="1:6" ht="70.5" customHeight="1">
      <c r="A131" s="227"/>
      <c r="B131" s="228" t="s">
        <v>399</v>
      </c>
      <c r="C131" s="227"/>
      <c r="D131" s="227"/>
      <c r="F131" s="236"/>
    </row>
    <row r="132" spans="1:4" ht="15">
      <c r="A132" s="227"/>
      <c r="B132" s="223"/>
      <c r="C132" s="227"/>
      <c r="D132" s="227"/>
    </row>
    <row r="133" spans="1:6" ht="15">
      <c r="A133" s="229">
        <v>16</v>
      </c>
      <c r="B133" s="230" t="s">
        <v>349</v>
      </c>
      <c r="C133" s="222">
        <v>1968.82</v>
      </c>
      <c r="D133" s="222">
        <v>787.35</v>
      </c>
      <c r="F133" s="237"/>
    </row>
    <row r="134" spans="1:4" ht="15">
      <c r="A134" s="227"/>
      <c r="B134" s="223"/>
      <c r="C134" s="227"/>
      <c r="D134" s="227"/>
    </row>
    <row r="135" spans="1:4" ht="54.75" customHeight="1">
      <c r="A135" s="227"/>
      <c r="B135" s="228" t="s">
        <v>400</v>
      </c>
      <c r="C135" s="227"/>
      <c r="D135" s="227"/>
    </row>
    <row r="136" spans="1:6" ht="15">
      <c r="A136" s="229">
        <v>17</v>
      </c>
      <c r="B136" s="230" t="s">
        <v>401</v>
      </c>
      <c r="C136" s="222"/>
      <c r="D136" s="222"/>
      <c r="F136" s="238"/>
    </row>
    <row r="137" spans="1:6" ht="15">
      <c r="A137" s="227"/>
      <c r="B137" s="223"/>
      <c r="C137" s="227"/>
      <c r="D137" s="227"/>
      <c r="F137" s="238"/>
    </row>
    <row r="138" spans="1:6" ht="45">
      <c r="A138" s="227"/>
      <c r="B138" s="228" t="s">
        <v>402</v>
      </c>
      <c r="C138" s="227"/>
      <c r="D138" s="227"/>
      <c r="F138" s="238"/>
    </row>
    <row r="139" spans="1:6" ht="15">
      <c r="A139" s="227"/>
      <c r="B139" s="223"/>
      <c r="C139" s="227"/>
      <c r="D139" s="227"/>
      <c r="F139" s="238"/>
    </row>
    <row r="140" spans="1:6" ht="15">
      <c r="A140" s="229">
        <v>18</v>
      </c>
      <c r="B140" s="230" t="s">
        <v>350</v>
      </c>
      <c r="C140" s="222">
        <v>4542.06</v>
      </c>
      <c r="D140" s="222">
        <v>428.79</v>
      </c>
      <c r="F140" s="237"/>
    </row>
    <row r="141" spans="1:4" ht="15">
      <c r="A141" s="227"/>
      <c r="B141" s="223"/>
      <c r="C141" s="227"/>
      <c r="D141" s="227"/>
    </row>
    <row r="142" spans="1:4" ht="45" customHeight="1">
      <c r="A142" s="227"/>
      <c r="B142" s="228" t="s">
        <v>403</v>
      </c>
      <c r="C142" s="227"/>
      <c r="D142" s="227"/>
    </row>
    <row r="143" spans="1:4" ht="15">
      <c r="A143" s="229">
        <v>19</v>
      </c>
      <c r="B143" s="230" t="s">
        <v>351</v>
      </c>
      <c r="C143" s="222"/>
      <c r="D143" s="222"/>
    </row>
    <row r="144" spans="1:4" ht="15">
      <c r="A144" s="227"/>
      <c r="B144" s="223"/>
      <c r="C144" s="227"/>
      <c r="D144" s="227"/>
    </row>
    <row r="145" spans="1:4" ht="30">
      <c r="A145" s="227"/>
      <c r="B145" s="228" t="s">
        <v>352</v>
      </c>
      <c r="C145" s="226"/>
      <c r="D145" s="227"/>
    </row>
    <row r="146" spans="1:4" ht="15">
      <c r="A146" s="227"/>
      <c r="B146" s="223"/>
      <c r="C146" s="227"/>
      <c r="D146" s="227"/>
    </row>
    <row r="147" spans="1:4" ht="15">
      <c r="A147" s="229">
        <v>20</v>
      </c>
      <c r="B147" s="230" t="s">
        <v>353</v>
      </c>
      <c r="C147" s="227"/>
      <c r="D147" s="227"/>
    </row>
    <row r="148" spans="1:4" ht="15">
      <c r="A148" s="227"/>
      <c r="B148" s="223"/>
      <c r="C148" s="227"/>
      <c r="D148" s="227"/>
    </row>
    <row r="149" spans="1:4" ht="15">
      <c r="A149" s="227"/>
      <c r="B149" s="228" t="s">
        <v>354</v>
      </c>
      <c r="C149" s="227"/>
      <c r="D149" s="227"/>
    </row>
    <row r="150" spans="1:4" ht="15">
      <c r="A150" s="227"/>
      <c r="B150" s="227"/>
      <c r="C150" s="227"/>
      <c r="D150" s="227"/>
    </row>
    <row r="151" spans="1:4" ht="15">
      <c r="A151" s="229">
        <v>21</v>
      </c>
      <c r="B151" s="226" t="s">
        <v>355</v>
      </c>
      <c r="C151" s="227"/>
      <c r="D151" s="227"/>
    </row>
    <row r="152" spans="1:4" ht="15">
      <c r="A152" s="227"/>
      <c r="B152" s="227"/>
      <c r="C152" s="227"/>
      <c r="D152" s="227"/>
    </row>
    <row r="153" spans="1:4" ht="30">
      <c r="A153" s="227"/>
      <c r="B153" s="231" t="s">
        <v>362</v>
      </c>
      <c r="C153" s="227"/>
      <c r="D153" s="227"/>
    </row>
    <row r="154" spans="1:4" ht="15">
      <c r="A154" s="227"/>
      <c r="B154" s="227"/>
      <c r="C154" s="227"/>
      <c r="D154" s="227"/>
    </row>
    <row r="155" spans="1:4" ht="15">
      <c r="A155" s="229">
        <v>22</v>
      </c>
      <c r="B155" s="226" t="s">
        <v>356</v>
      </c>
      <c r="C155" s="227"/>
      <c r="D155" s="227"/>
    </row>
    <row r="156" spans="1:4" ht="15">
      <c r="A156" s="227"/>
      <c r="B156" s="227"/>
      <c r="C156" s="227"/>
      <c r="D156" s="227"/>
    </row>
    <row r="157" spans="1:4" ht="30">
      <c r="A157" s="227"/>
      <c r="B157" s="231" t="s">
        <v>357</v>
      </c>
      <c r="C157" s="227"/>
      <c r="D157" s="227"/>
    </row>
    <row r="158" spans="1:4" ht="15">
      <c r="A158" s="229">
        <v>23</v>
      </c>
      <c r="B158" s="226" t="s">
        <v>358</v>
      </c>
      <c r="C158" s="227"/>
      <c r="D158" s="227"/>
    </row>
    <row r="159" spans="1:4" ht="72.75" customHeight="1">
      <c r="A159" s="261" t="s">
        <v>377</v>
      </c>
      <c r="B159" s="231" t="s">
        <v>404</v>
      </c>
      <c r="C159" s="227"/>
      <c r="D159" s="227"/>
    </row>
    <row r="160" spans="1:4" ht="15" customHeight="1">
      <c r="A160" s="354" t="s">
        <v>378</v>
      </c>
      <c r="B160" s="349" t="s">
        <v>406</v>
      </c>
      <c r="C160" s="227"/>
      <c r="D160" s="227"/>
    </row>
    <row r="161" spans="1:4" ht="15" customHeight="1">
      <c r="A161" s="355"/>
      <c r="B161" s="350"/>
      <c r="C161" s="227"/>
      <c r="D161" s="227"/>
    </row>
    <row r="162" spans="1:4" ht="15" customHeight="1">
      <c r="A162" s="355"/>
      <c r="B162" s="350"/>
      <c r="C162" s="227"/>
      <c r="D162" s="227"/>
    </row>
    <row r="163" spans="1:4" ht="32.25" customHeight="1">
      <c r="A163" s="356"/>
      <c r="B163" s="351"/>
      <c r="C163" s="227"/>
      <c r="D163" s="227"/>
    </row>
    <row r="166" spans="2:4" ht="15">
      <c r="B166" s="262" t="s">
        <v>410</v>
      </c>
      <c r="C166" s="347" t="s">
        <v>409</v>
      </c>
      <c r="D166" s="347"/>
    </row>
    <row r="167" ht="15">
      <c r="B167" s="196" t="s">
        <v>407</v>
      </c>
    </row>
    <row r="168" ht="15">
      <c r="B168" s="196" t="s">
        <v>408</v>
      </c>
    </row>
    <row r="169" spans="2:4" ht="15">
      <c r="B169" s="348">
        <v>8</v>
      </c>
      <c r="C169" s="348"/>
      <c r="D169" s="348"/>
    </row>
    <row r="173" spans="2:4" ht="15">
      <c r="B173" s="347"/>
      <c r="C173" s="347"/>
      <c r="D173" s="347"/>
    </row>
    <row r="174" spans="1:4" ht="15">
      <c r="A174" s="347"/>
      <c r="B174" s="347"/>
      <c r="C174" s="347"/>
      <c r="D174" s="347"/>
    </row>
    <row r="176" ht="15">
      <c r="B176" s="232"/>
    </row>
    <row r="177" ht="15">
      <c r="B177" s="232"/>
    </row>
    <row r="178" ht="15">
      <c r="B178" s="232"/>
    </row>
    <row r="179" ht="15">
      <c r="B179" s="232"/>
    </row>
    <row r="180" ht="15">
      <c r="B180" s="232"/>
    </row>
    <row r="182" ht="15">
      <c r="B182" s="232"/>
    </row>
    <row r="188" ht="15">
      <c r="B188" s="232"/>
    </row>
  </sheetData>
  <sheetProtection/>
  <mergeCells count="64">
    <mergeCell ref="C166:D166"/>
    <mergeCell ref="B160:B163"/>
    <mergeCell ref="A85:D85"/>
    <mergeCell ref="A127:D127"/>
    <mergeCell ref="A160:A163"/>
    <mergeCell ref="C120:C122"/>
    <mergeCell ref="D120:D122"/>
    <mergeCell ref="C119:D119"/>
    <mergeCell ref="A174:D174"/>
    <mergeCell ref="B63:D63"/>
    <mergeCell ref="B70:D70"/>
    <mergeCell ref="B81:D81"/>
    <mergeCell ref="B67:D67"/>
    <mergeCell ref="B69:D69"/>
    <mergeCell ref="B76:D76"/>
    <mergeCell ref="B78:D78"/>
    <mergeCell ref="B169:D169"/>
    <mergeCell ref="B173:D173"/>
    <mergeCell ref="B46:D46"/>
    <mergeCell ref="B50:D50"/>
    <mergeCell ref="B61:D61"/>
    <mergeCell ref="B65:D65"/>
    <mergeCell ref="B51:D51"/>
    <mergeCell ref="A52:D52"/>
    <mergeCell ref="C53:D53"/>
    <mergeCell ref="C54:C56"/>
    <mergeCell ref="B36:D36"/>
    <mergeCell ref="B37:D37"/>
    <mergeCell ref="B40:D40"/>
    <mergeCell ref="D54:D56"/>
    <mergeCell ref="A53:B56"/>
    <mergeCell ref="B49:D49"/>
    <mergeCell ref="B47:D47"/>
    <mergeCell ref="B48:D48"/>
    <mergeCell ref="A41:D41"/>
    <mergeCell ref="B45:D45"/>
    <mergeCell ref="B26:D26"/>
    <mergeCell ref="B28:D28"/>
    <mergeCell ref="B30:D30"/>
    <mergeCell ref="B22:D22"/>
    <mergeCell ref="B38:D38"/>
    <mergeCell ref="B31:D31"/>
    <mergeCell ref="B33:D33"/>
    <mergeCell ref="B34:D34"/>
    <mergeCell ref="B35:D35"/>
    <mergeCell ref="B32:D32"/>
    <mergeCell ref="B24:D24"/>
    <mergeCell ref="B29:D29"/>
    <mergeCell ref="B27:D27"/>
    <mergeCell ref="B25:D25"/>
    <mergeCell ref="B39:D39"/>
    <mergeCell ref="B17:D17"/>
    <mergeCell ref="B18:D18"/>
    <mergeCell ref="B19:D19"/>
    <mergeCell ref="B20:D20"/>
    <mergeCell ref="B21:D21"/>
    <mergeCell ref="B23:D23"/>
    <mergeCell ref="A11:D11"/>
    <mergeCell ref="A12:A15"/>
    <mergeCell ref="B12:D15"/>
    <mergeCell ref="B3:D3"/>
    <mergeCell ref="B5:D5"/>
    <mergeCell ref="B7:D7"/>
    <mergeCell ref="B9:D9"/>
  </mergeCells>
  <printOptions/>
  <pageMargins left="0.5" right="0.25" top="0.43" bottom="0.5" header="0.2" footer="0.3"/>
  <pageSetup horizontalDpi="600" verticalDpi="600" orientation="portrait" paperSize="9" scale="90" r:id="rId1"/>
  <headerFooter>
    <oddFooter>&amp;R&amp;8&amp;F</oddFooter>
  </headerFooter>
</worksheet>
</file>

<file path=xl/worksheets/sheet7.xml><?xml version="1.0" encoding="utf-8"?>
<worksheet xmlns="http://schemas.openxmlformats.org/spreadsheetml/2006/main" xmlns:r="http://schemas.openxmlformats.org/officeDocument/2006/relationships">
  <dimension ref="A4:H50"/>
  <sheetViews>
    <sheetView zoomScalePageLayoutView="0" workbookViewId="0" topLeftCell="A1">
      <selection activeCell="H23" sqref="H23"/>
    </sheetView>
  </sheetViews>
  <sheetFormatPr defaultColWidth="9.140625" defaultRowHeight="12.75"/>
  <cols>
    <col min="1" max="1" width="6.57421875" style="0" customWidth="1"/>
    <col min="2" max="2" width="27.00390625" style="0" customWidth="1"/>
    <col min="3" max="3" width="5.140625" style="0" customWidth="1"/>
    <col min="4" max="4" width="22.8515625" style="0" customWidth="1"/>
    <col min="5" max="5" width="2.00390625" style="0" customWidth="1"/>
    <col min="6" max="6" width="19.28125" style="0" customWidth="1"/>
  </cols>
  <sheetData>
    <row r="4" spans="2:6" ht="18">
      <c r="B4" s="304" t="s">
        <v>19</v>
      </c>
      <c r="C4" s="304"/>
      <c r="D4" s="304"/>
      <c r="E4" s="304"/>
      <c r="F4" s="304"/>
    </row>
    <row r="5" spans="2:6" ht="15">
      <c r="B5" s="360" t="s">
        <v>220</v>
      </c>
      <c r="C5" s="360"/>
      <c r="D5" s="360"/>
      <c r="E5" s="360"/>
      <c r="F5" s="360"/>
    </row>
    <row r="6" spans="2:8" ht="14.25">
      <c r="B6" s="301" t="s">
        <v>209</v>
      </c>
      <c r="C6" s="301"/>
      <c r="D6" s="301"/>
      <c r="E6" s="301"/>
      <c r="F6" s="301"/>
      <c r="G6" s="136"/>
      <c r="H6" s="136"/>
    </row>
    <row r="7" spans="2:6" ht="16.5">
      <c r="B7" s="1"/>
      <c r="C7" s="4"/>
      <c r="D7" s="4"/>
      <c r="E7" s="4"/>
      <c r="F7" s="4"/>
    </row>
    <row r="8" spans="2:6" ht="13.5" thickBot="1">
      <c r="B8" s="1"/>
      <c r="C8" s="1"/>
      <c r="D8" s="1"/>
      <c r="E8" s="1"/>
      <c r="F8" s="1"/>
    </row>
    <row r="9" spans="2:6" ht="16.5">
      <c r="B9" s="361" t="s">
        <v>27</v>
      </c>
      <c r="C9" s="5"/>
      <c r="D9" s="82" t="s">
        <v>205</v>
      </c>
      <c r="E9" s="100"/>
      <c r="F9" s="82" t="s">
        <v>173</v>
      </c>
    </row>
    <row r="10" spans="2:6" ht="13.5" thickBot="1">
      <c r="B10" s="362"/>
      <c r="C10" s="5"/>
      <c r="D10" s="99" t="s">
        <v>8</v>
      </c>
      <c r="E10" s="6"/>
      <c r="F10" s="99" t="s">
        <v>8</v>
      </c>
    </row>
    <row r="11" spans="2:6" ht="12.75">
      <c r="B11" s="7"/>
      <c r="C11" s="7"/>
      <c r="D11" s="7"/>
      <c r="E11" s="7"/>
      <c r="F11" s="7"/>
    </row>
    <row r="12" spans="2:6" ht="12.75">
      <c r="B12" s="7" t="s">
        <v>221</v>
      </c>
      <c r="C12" s="7"/>
      <c r="D12" s="8">
        <v>8266267.01</v>
      </c>
      <c r="E12" s="8"/>
      <c r="F12" s="8">
        <v>5399608.79</v>
      </c>
    </row>
    <row r="13" spans="2:6" ht="12.75">
      <c r="B13" s="7" t="s">
        <v>237</v>
      </c>
      <c r="C13" s="7"/>
      <c r="D13" s="9">
        <v>154856446.54</v>
      </c>
      <c r="E13" s="9"/>
      <c r="F13" s="9">
        <v>177495499.02</v>
      </c>
    </row>
    <row r="14" spans="2:6" ht="12.75">
      <c r="B14" s="7" t="s">
        <v>152</v>
      </c>
      <c r="C14" s="7"/>
      <c r="D14" s="9">
        <v>4278731.22</v>
      </c>
      <c r="E14" s="9"/>
      <c r="F14" s="9">
        <v>6378856.81</v>
      </c>
    </row>
    <row r="15" spans="2:6" ht="12.75">
      <c r="B15" s="7" t="s">
        <v>50</v>
      </c>
      <c r="C15" s="7"/>
      <c r="D15" s="9">
        <v>-5026178.73</v>
      </c>
      <c r="E15" s="9"/>
      <c r="F15" s="9">
        <v>-9745859.97</v>
      </c>
    </row>
    <row r="16" spans="2:6" ht="12.75">
      <c r="B16" s="7" t="s">
        <v>51</v>
      </c>
      <c r="C16" s="7"/>
      <c r="D16" s="9">
        <v>-5303110.05</v>
      </c>
      <c r="E16" s="9"/>
      <c r="F16" s="9">
        <v>-7346417.99</v>
      </c>
    </row>
    <row r="17" spans="2:6" ht="13.5" thickBot="1">
      <c r="B17" s="7"/>
      <c r="C17" s="7"/>
      <c r="D17" s="10"/>
      <c r="E17" s="10"/>
      <c r="F17" s="10"/>
    </row>
    <row r="18" spans="1:6" ht="13.5" thickBot="1">
      <c r="A18" s="299" t="s">
        <v>52</v>
      </c>
      <c r="B18" s="299"/>
      <c r="C18" s="7"/>
      <c r="D18" s="11">
        <f>SUM(D12:D17)</f>
        <v>157072155.98999998</v>
      </c>
      <c r="E18" s="12"/>
      <c r="F18" s="11">
        <f>SUM(F12:F17)</f>
        <v>172181686.66</v>
      </c>
    </row>
    <row r="19" spans="2:6" ht="12.75">
      <c r="B19" s="7"/>
      <c r="C19" s="7"/>
      <c r="D19" s="10"/>
      <c r="E19" s="10"/>
      <c r="F19" s="10"/>
    </row>
    <row r="20" spans="2:6" ht="12.75">
      <c r="B20" s="7" t="s">
        <v>238</v>
      </c>
      <c r="C20" s="7">
        <v>37</v>
      </c>
      <c r="D20" s="9">
        <v>15041696</v>
      </c>
      <c r="E20" s="9"/>
      <c r="F20" s="9">
        <v>12738761.04</v>
      </c>
    </row>
    <row r="21" spans="2:6" ht="12.75">
      <c r="B21" s="7" t="s">
        <v>53</v>
      </c>
      <c r="C21" s="7">
        <v>38</v>
      </c>
      <c r="D21" s="9">
        <v>8142002.93</v>
      </c>
      <c r="E21" s="9"/>
      <c r="F21" s="9">
        <v>8236342.03</v>
      </c>
    </row>
    <row r="22" spans="2:6" ht="12.75">
      <c r="B22" s="7" t="s">
        <v>239</v>
      </c>
      <c r="C22" s="7">
        <v>39</v>
      </c>
      <c r="D22" s="9">
        <v>31436143.18</v>
      </c>
      <c r="E22" s="9"/>
      <c r="F22" s="9">
        <v>26263829</v>
      </c>
    </row>
    <row r="23" spans="2:6" ht="12.75">
      <c r="B23" s="7" t="s">
        <v>240</v>
      </c>
      <c r="C23" s="77">
        <v>40</v>
      </c>
      <c r="D23" s="9">
        <v>2966430.25</v>
      </c>
      <c r="E23" s="9"/>
      <c r="F23" s="9">
        <v>2955004.53</v>
      </c>
    </row>
    <row r="24" spans="2:6" ht="12.75">
      <c r="B24" s="7"/>
      <c r="C24" s="7"/>
      <c r="D24" s="107">
        <f>SUM(D20:D23)</f>
        <v>57586272.36</v>
      </c>
      <c r="E24" s="9"/>
      <c r="F24" s="107">
        <f>SUM(F20:F23)</f>
        <v>50193936.6</v>
      </c>
    </row>
    <row r="25" spans="1:6" ht="13.5" thickBot="1">
      <c r="A25" s="299" t="s">
        <v>54</v>
      </c>
      <c r="B25" s="299"/>
      <c r="C25" s="7"/>
      <c r="D25" s="106">
        <f>D18+D24</f>
        <v>214658428.34999996</v>
      </c>
      <c r="E25" s="12"/>
      <c r="F25" s="106">
        <f>F18+F24</f>
        <v>222375623.26</v>
      </c>
    </row>
    <row r="26" spans="2:6" ht="12.75">
      <c r="B26" s="7" t="s">
        <v>241</v>
      </c>
      <c r="C26" s="7"/>
      <c r="D26" s="9">
        <v>24646715.1</v>
      </c>
      <c r="E26" s="9"/>
      <c r="F26" s="9">
        <v>26668307.44</v>
      </c>
    </row>
    <row r="27" spans="2:6" ht="12.75">
      <c r="B27" s="7" t="s">
        <v>242</v>
      </c>
      <c r="C27" s="7"/>
      <c r="D27" s="9">
        <v>-26228400.83</v>
      </c>
      <c r="E27" s="9"/>
      <c r="F27" s="9">
        <v>-33056219.37</v>
      </c>
    </row>
    <row r="28" spans="2:6" ht="13.5" thickBot="1">
      <c r="B28" s="7"/>
      <c r="C28" s="7"/>
      <c r="D28" s="9"/>
      <c r="E28" s="9"/>
      <c r="F28" s="9"/>
    </row>
    <row r="29" spans="1:6" ht="13.5" thickBot="1">
      <c r="A29" s="299" t="s">
        <v>55</v>
      </c>
      <c r="B29" s="299"/>
      <c r="C29" s="7"/>
      <c r="D29" s="11">
        <f>D25+D26+D27</f>
        <v>213076742.61999995</v>
      </c>
      <c r="E29" s="12"/>
      <c r="F29" s="11">
        <f>F25+F26+F27</f>
        <v>215987711.32999998</v>
      </c>
    </row>
    <row r="47" spans="1:6" ht="12.75">
      <c r="A47" s="359">
        <v>13</v>
      </c>
      <c r="B47" s="359"/>
      <c r="C47" s="359"/>
      <c r="D47" s="359"/>
      <c r="E47" s="359"/>
      <c r="F47" s="359"/>
    </row>
    <row r="50" spans="1:6" ht="12.75">
      <c r="A50" s="359"/>
      <c r="B50" s="359"/>
      <c r="C50" s="359"/>
      <c r="D50" s="359"/>
      <c r="E50" s="359"/>
      <c r="F50" s="359"/>
    </row>
  </sheetData>
  <sheetProtection/>
  <mergeCells count="9">
    <mergeCell ref="A50:F50"/>
    <mergeCell ref="B4:F4"/>
    <mergeCell ref="B5:F5"/>
    <mergeCell ref="B6:F6"/>
    <mergeCell ref="B9:B10"/>
    <mergeCell ref="A47:F47"/>
    <mergeCell ref="A18:B18"/>
    <mergeCell ref="A25:B25"/>
    <mergeCell ref="A29:B2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266"/>
  <sheetViews>
    <sheetView zoomScalePageLayoutView="0" workbookViewId="0" topLeftCell="A1">
      <selection activeCell="B223" sqref="B223"/>
    </sheetView>
  </sheetViews>
  <sheetFormatPr defaultColWidth="9.140625" defaultRowHeight="12.75"/>
  <cols>
    <col min="1" max="1" width="4.28125" style="1" customWidth="1"/>
    <col min="2" max="2" width="45.421875" style="1" customWidth="1"/>
    <col min="3" max="3" width="18.8515625" style="1" customWidth="1"/>
    <col min="4" max="4" width="18.140625" style="1" customWidth="1"/>
    <col min="5" max="5" width="15.28125" style="1" customWidth="1"/>
    <col min="6" max="6" width="5.00390625" style="1" customWidth="1"/>
    <col min="7" max="7" width="43.00390625" style="1" customWidth="1"/>
    <col min="8" max="8" width="3.8515625" style="1" customWidth="1"/>
    <col min="9" max="9" width="16.00390625" style="1" customWidth="1"/>
    <col min="10" max="10" width="9.140625" style="1" customWidth="1"/>
    <col min="11" max="11" width="16.7109375" style="1" customWidth="1"/>
    <col min="12" max="12" width="1.8515625" style="1" customWidth="1"/>
    <col min="13" max="13" width="16.00390625" style="1" customWidth="1"/>
    <col min="14" max="16384" width="9.140625" style="1" customWidth="1"/>
  </cols>
  <sheetData>
    <row r="1" spans="1:11" ht="16.5">
      <c r="A1" s="108"/>
      <c r="B1" s="108"/>
      <c r="C1" s="108"/>
      <c r="D1" s="108"/>
      <c r="E1" s="108"/>
      <c r="F1" s="108">
        <v>35</v>
      </c>
      <c r="G1" s="102" t="s">
        <v>275</v>
      </c>
      <c r="H1" s="53"/>
      <c r="I1" s="13" t="s">
        <v>205</v>
      </c>
      <c r="J1" s="53"/>
      <c r="K1" s="13" t="s">
        <v>173</v>
      </c>
    </row>
    <row r="2" spans="1:11" ht="16.5">
      <c r="A2" s="23"/>
      <c r="B2" s="18"/>
      <c r="C2" s="54" t="s">
        <v>205</v>
      </c>
      <c r="D2" s="54" t="s">
        <v>195</v>
      </c>
      <c r="G2" s="71" t="s">
        <v>101</v>
      </c>
      <c r="H2" s="53"/>
      <c r="I2" s="52">
        <v>4054553</v>
      </c>
      <c r="J2" s="53"/>
      <c r="K2" s="52">
        <v>3360163.32</v>
      </c>
    </row>
    <row r="3" spans="1:11" ht="16.5">
      <c r="A3" s="23" t="s">
        <v>287</v>
      </c>
      <c r="B3" s="144" t="s">
        <v>244</v>
      </c>
      <c r="C3" s="145" t="s">
        <v>8</v>
      </c>
      <c r="D3" s="145" t="s">
        <v>8</v>
      </c>
      <c r="G3" s="71" t="s">
        <v>102</v>
      </c>
      <c r="H3" s="53"/>
      <c r="I3" s="52">
        <v>426306.5</v>
      </c>
      <c r="J3" s="53"/>
      <c r="K3" s="52">
        <v>361314</v>
      </c>
    </row>
    <row r="4" spans="1:11" ht="16.5">
      <c r="A4" s="23"/>
      <c r="B4" s="58" t="s">
        <v>153</v>
      </c>
      <c r="C4" s="51">
        <v>840.6</v>
      </c>
      <c r="D4" s="51">
        <v>840.6</v>
      </c>
      <c r="G4" s="71" t="s">
        <v>166</v>
      </c>
      <c r="H4" s="53"/>
      <c r="I4" s="52">
        <v>2525</v>
      </c>
      <c r="J4" s="53"/>
      <c r="K4" s="52">
        <v>558745.75</v>
      </c>
    </row>
    <row r="5" spans="1:11" ht="16.5">
      <c r="A5" s="23"/>
      <c r="B5" s="58" t="s">
        <v>154</v>
      </c>
      <c r="C5" s="51">
        <v>1000000</v>
      </c>
      <c r="D5" s="51">
        <v>1000000</v>
      </c>
      <c r="G5" s="71" t="s">
        <v>159</v>
      </c>
      <c r="H5" s="53"/>
      <c r="I5" s="52">
        <v>6851</v>
      </c>
      <c r="J5" s="53"/>
      <c r="K5" s="52">
        <v>166644</v>
      </c>
    </row>
    <row r="6" spans="1:11" ht="16.5">
      <c r="A6" s="23"/>
      <c r="B6" s="58" t="s">
        <v>155</v>
      </c>
      <c r="C6" s="51">
        <v>4000000</v>
      </c>
      <c r="D6" s="51">
        <v>4000000</v>
      </c>
      <c r="G6" s="71" t="s">
        <v>103</v>
      </c>
      <c r="H6" s="53"/>
      <c r="I6" s="52">
        <v>900000</v>
      </c>
      <c r="J6" s="53"/>
      <c r="K6" s="52">
        <v>900000</v>
      </c>
    </row>
    <row r="7" spans="1:11" ht="16.5">
      <c r="A7" s="23"/>
      <c r="B7" s="58" t="s">
        <v>280</v>
      </c>
      <c r="C7" s="51">
        <v>10000000</v>
      </c>
      <c r="D7" s="51">
        <v>0</v>
      </c>
      <c r="G7" s="71" t="s">
        <v>104</v>
      </c>
      <c r="H7" s="53"/>
      <c r="I7" s="52">
        <v>225000</v>
      </c>
      <c r="J7" s="53"/>
      <c r="K7" s="52">
        <v>400000</v>
      </c>
    </row>
    <row r="8" spans="1:11" ht="16.5">
      <c r="A8" s="23"/>
      <c r="B8" s="58"/>
      <c r="C8" s="51"/>
      <c r="D8" s="51"/>
      <c r="G8" s="71" t="s">
        <v>260</v>
      </c>
      <c r="H8" s="53"/>
      <c r="I8" s="52">
        <v>95000</v>
      </c>
      <c r="J8" s="53"/>
      <c r="K8" s="52">
        <v>0</v>
      </c>
    </row>
    <row r="9" spans="1:11" ht="16.5">
      <c r="A9" s="23"/>
      <c r="B9" s="58"/>
      <c r="C9" s="51"/>
      <c r="D9" s="51"/>
      <c r="G9" s="71" t="s">
        <v>261</v>
      </c>
      <c r="H9" s="53"/>
      <c r="I9" s="52">
        <v>40000</v>
      </c>
      <c r="J9" s="53"/>
      <c r="K9" s="52">
        <v>0</v>
      </c>
    </row>
    <row r="10" spans="1:11" ht="16.5">
      <c r="A10" s="23"/>
      <c r="B10" s="146" t="s">
        <v>100</v>
      </c>
      <c r="C10" s="147">
        <f>SUM(C4:C5)+C6+C7</f>
        <v>15000840.6</v>
      </c>
      <c r="D10" s="147">
        <f>SUM(D4:D5)+D6</f>
        <v>5000840.6</v>
      </c>
      <c r="E10" s="56"/>
      <c r="F10" s="56"/>
      <c r="G10" s="71" t="s">
        <v>168</v>
      </c>
      <c r="H10" s="53"/>
      <c r="I10" s="52">
        <v>405000</v>
      </c>
      <c r="J10" s="53"/>
      <c r="K10" s="52">
        <v>270000</v>
      </c>
    </row>
    <row r="11" spans="1:11" ht="16.5">
      <c r="A11" s="23"/>
      <c r="B11" s="53"/>
      <c r="C11" s="53"/>
      <c r="D11" s="53"/>
      <c r="E11" s="53"/>
      <c r="F11" s="53"/>
      <c r="G11" s="71" t="s">
        <v>105</v>
      </c>
      <c r="H11" s="53"/>
      <c r="I11" s="52">
        <v>61187</v>
      </c>
      <c r="J11" s="53"/>
      <c r="K11" s="52">
        <v>117688</v>
      </c>
    </row>
    <row r="12" spans="1:11" ht="16.5">
      <c r="A12" s="23" t="s">
        <v>288</v>
      </c>
      <c r="B12" s="45" t="s">
        <v>281</v>
      </c>
      <c r="C12" s="53"/>
      <c r="D12" s="53"/>
      <c r="E12" s="53"/>
      <c r="F12" s="53"/>
      <c r="G12" s="71" t="s">
        <v>106</v>
      </c>
      <c r="H12" s="53"/>
      <c r="I12" s="52">
        <v>321593</v>
      </c>
      <c r="J12" s="53"/>
      <c r="K12" s="52">
        <v>412158</v>
      </c>
    </row>
    <row r="13" spans="1:11" ht="16.5">
      <c r="A13" s="23"/>
      <c r="B13" s="53"/>
      <c r="C13" s="54" t="s">
        <v>205</v>
      </c>
      <c r="D13" s="54" t="s">
        <v>195</v>
      </c>
      <c r="G13" s="71" t="s">
        <v>158</v>
      </c>
      <c r="H13" s="53"/>
      <c r="I13" s="52">
        <v>6000</v>
      </c>
      <c r="J13" s="53"/>
      <c r="K13" s="52">
        <v>6000</v>
      </c>
    </row>
    <row r="14" spans="1:11" ht="16.5">
      <c r="A14" s="23"/>
      <c r="B14" s="53"/>
      <c r="C14" s="145" t="s">
        <v>8</v>
      </c>
      <c r="D14" s="145" t="s">
        <v>8</v>
      </c>
      <c r="G14" s="71" t="s">
        <v>167</v>
      </c>
      <c r="H14" s="53"/>
      <c r="I14" s="52">
        <v>0</v>
      </c>
      <c r="J14" s="53"/>
      <c r="K14" s="52">
        <v>3780</v>
      </c>
    </row>
    <row r="15" spans="1:11" ht="16.5">
      <c r="A15" s="23"/>
      <c r="B15" s="53"/>
      <c r="C15" s="55"/>
      <c r="D15" s="55"/>
      <c r="G15" s="71" t="s">
        <v>107</v>
      </c>
      <c r="H15" s="53"/>
      <c r="I15" s="52">
        <v>394125</v>
      </c>
      <c r="J15" s="53"/>
      <c r="K15" s="52">
        <v>393125</v>
      </c>
    </row>
    <row r="16" spans="1:11" ht="16.5">
      <c r="A16" s="23"/>
      <c r="B16" s="53" t="s">
        <v>364</v>
      </c>
      <c r="C16" s="60">
        <v>41420037.86</v>
      </c>
      <c r="D16" s="60">
        <v>24667538.79</v>
      </c>
      <c r="G16" s="71" t="s">
        <v>236</v>
      </c>
      <c r="H16" s="53"/>
      <c r="I16" s="52">
        <v>273955</v>
      </c>
      <c r="J16" s="53"/>
      <c r="K16" s="52">
        <v>85121</v>
      </c>
    </row>
    <row r="17" spans="1:11" ht="16.5">
      <c r="A17" s="23"/>
      <c r="B17" s="53" t="s">
        <v>365</v>
      </c>
      <c r="C17" s="60">
        <v>5026178.73</v>
      </c>
      <c r="D17" s="60">
        <v>8266267.01</v>
      </c>
      <c r="G17" s="71" t="s">
        <v>108</v>
      </c>
      <c r="H17" s="53"/>
      <c r="I17" s="52">
        <v>533028</v>
      </c>
      <c r="J17" s="53"/>
      <c r="K17" s="52">
        <v>379523</v>
      </c>
    </row>
    <row r="18" spans="1:11" ht="16.5">
      <c r="A18" s="23"/>
      <c r="B18" s="53" t="s">
        <v>366</v>
      </c>
      <c r="C18" s="60">
        <v>26228400.83</v>
      </c>
      <c r="D18" s="60">
        <v>24646715.1</v>
      </c>
      <c r="G18" s="71" t="s">
        <v>123</v>
      </c>
      <c r="H18" s="53"/>
      <c r="I18" s="52">
        <v>58157.5</v>
      </c>
      <c r="J18" s="53"/>
      <c r="K18" s="52">
        <v>46491.5</v>
      </c>
    </row>
    <row r="19" spans="1:11" ht="16.5">
      <c r="A19" s="23"/>
      <c r="B19" s="53" t="s">
        <v>68</v>
      </c>
      <c r="C19" s="60">
        <v>20244547.46</v>
      </c>
      <c r="D19" s="60">
        <v>20531991.71</v>
      </c>
      <c r="G19" s="71" t="s">
        <v>109</v>
      </c>
      <c r="H19" s="53"/>
      <c r="I19" s="52">
        <v>334736.16</v>
      </c>
      <c r="J19" s="53"/>
      <c r="K19" s="52">
        <v>575219.24</v>
      </c>
    </row>
    <row r="20" spans="1:11" ht="16.5">
      <c r="A20" s="23"/>
      <c r="B20" s="53" t="s">
        <v>69</v>
      </c>
      <c r="C20" s="60">
        <v>3548698</v>
      </c>
      <c r="D20" s="60">
        <v>3548698</v>
      </c>
      <c r="G20" s="71" t="s">
        <v>110</v>
      </c>
      <c r="H20" s="53"/>
      <c r="I20" s="52">
        <v>163949</v>
      </c>
      <c r="J20" s="53"/>
      <c r="K20" s="52">
        <v>142462</v>
      </c>
    </row>
    <row r="21" spans="1:11" ht="16.5">
      <c r="A21" s="23"/>
      <c r="B21" s="53" t="s">
        <v>70</v>
      </c>
      <c r="C21" s="60">
        <v>867880.84</v>
      </c>
      <c r="D21" s="60">
        <v>805405.2</v>
      </c>
      <c r="G21" s="71" t="s">
        <v>111</v>
      </c>
      <c r="H21" s="53"/>
      <c r="I21" s="52">
        <v>214929</v>
      </c>
      <c r="J21" s="53"/>
      <c r="K21" s="52">
        <v>214983</v>
      </c>
    </row>
    <row r="22" spans="1:11" ht="16.5">
      <c r="A22" s="23"/>
      <c r="B22" s="53" t="s">
        <v>367</v>
      </c>
      <c r="C22" s="60">
        <v>1457411.1</v>
      </c>
      <c r="D22" s="60">
        <v>453183.51</v>
      </c>
      <c r="G22" s="71" t="s">
        <v>112</v>
      </c>
      <c r="H22" s="53"/>
      <c r="I22" s="52">
        <v>430678.5</v>
      </c>
      <c r="J22" s="53"/>
      <c r="K22" s="52">
        <v>623267</v>
      </c>
    </row>
    <row r="23" spans="1:11" ht="16.5">
      <c r="A23" s="23"/>
      <c r="B23" s="165" t="s">
        <v>61</v>
      </c>
      <c r="C23" s="148">
        <f>SUM(C16:C22)</f>
        <v>98793154.82</v>
      </c>
      <c r="D23" s="148">
        <f>SUM(D16:D22)</f>
        <v>82919799.32000001</v>
      </c>
      <c r="G23" s="113" t="s">
        <v>262</v>
      </c>
      <c r="H23" s="53"/>
      <c r="I23" s="52">
        <v>28052</v>
      </c>
      <c r="J23" s="53"/>
      <c r="K23" s="52">
        <v>0</v>
      </c>
    </row>
    <row r="24" spans="1:11" ht="16.5">
      <c r="A24" s="24"/>
      <c r="B24" s="24"/>
      <c r="C24" s="24"/>
      <c r="D24" s="24"/>
      <c r="E24" s="24"/>
      <c r="F24" s="24"/>
      <c r="G24" s="113" t="s">
        <v>263</v>
      </c>
      <c r="I24" s="51">
        <v>70500</v>
      </c>
      <c r="K24" s="51">
        <v>0</v>
      </c>
    </row>
    <row r="25" spans="1:11" ht="16.5">
      <c r="A25" s="2"/>
      <c r="B25" s="24"/>
      <c r="C25" s="24"/>
      <c r="D25" s="24"/>
      <c r="E25" s="24"/>
      <c r="F25" s="24"/>
      <c r="G25" s="113" t="s">
        <v>264</v>
      </c>
      <c r="I25" s="51">
        <v>21000</v>
      </c>
      <c r="K25" s="51">
        <v>0</v>
      </c>
    </row>
    <row r="26" spans="1:11" ht="16.5">
      <c r="A26" s="23" t="s">
        <v>289</v>
      </c>
      <c r="B26" s="45" t="s">
        <v>254</v>
      </c>
      <c r="C26" s="53"/>
      <c r="D26" s="53"/>
      <c r="E26" s="53"/>
      <c r="F26" s="53"/>
      <c r="G26" s="71" t="s">
        <v>276</v>
      </c>
      <c r="I26" s="51">
        <v>0</v>
      </c>
      <c r="K26" s="51">
        <v>27750</v>
      </c>
    </row>
    <row r="27" spans="1:11" ht="16.5">
      <c r="A27" s="23"/>
      <c r="B27" s="62" t="s">
        <v>71</v>
      </c>
      <c r="C27" s="54" t="s">
        <v>205</v>
      </c>
      <c r="D27" s="54" t="s">
        <v>195</v>
      </c>
      <c r="G27" s="71" t="s">
        <v>113</v>
      </c>
      <c r="H27" s="53"/>
      <c r="I27" s="52">
        <v>141545</v>
      </c>
      <c r="J27" s="53"/>
      <c r="K27" s="52">
        <v>141580</v>
      </c>
    </row>
    <row r="28" spans="1:11" ht="16.5">
      <c r="A28" s="23"/>
      <c r="B28" s="62"/>
      <c r="C28" s="145" t="s">
        <v>8</v>
      </c>
      <c r="D28" s="145" t="s">
        <v>8</v>
      </c>
      <c r="G28" s="71" t="s">
        <v>114</v>
      </c>
      <c r="H28" s="53"/>
      <c r="I28" s="52">
        <v>31105</v>
      </c>
      <c r="J28" s="53"/>
      <c r="K28" s="52">
        <v>500</v>
      </c>
    </row>
    <row r="29" spans="1:11" ht="16.5">
      <c r="A29" s="23"/>
      <c r="B29" s="53" t="s">
        <v>156</v>
      </c>
      <c r="C29" s="55"/>
      <c r="D29" s="55"/>
      <c r="G29" s="113" t="s">
        <v>265</v>
      </c>
      <c r="I29" s="51">
        <v>70000</v>
      </c>
      <c r="K29" s="51">
        <v>0</v>
      </c>
    </row>
    <row r="30" spans="1:11" ht="16.5">
      <c r="A30" s="23"/>
      <c r="B30" s="18" t="s">
        <v>368</v>
      </c>
      <c r="C30" s="63">
        <v>1627379.14</v>
      </c>
      <c r="D30" s="63">
        <v>1627379.14</v>
      </c>
      <c r="G30" s="71" t="s">
        <v>115</v>
      </c>
      <c r="H30" s="53"/>
      <c r="I30" s="52">
        <v>67286</v>
      </c>
      <c r="J30" s="53"/>
      <c r="K30" s="52">
        <v>47891</v>
      </c>
    </row>
    <row r="31" spans="1:11" ht="16.5">
      <c r="A31" s="23"/>
      <c r="B31" s="18" t="s">
        <v>157</v>
      </c>
      <c r="C31" s="63"/>
      <c r="D31" s="63"/>
      <c r="G31" s="71" t="s">
        <v>116</v>
      </c>
      <c r="H31" s="53"/>
      <c r="I31" s="52">
        <v>8545</v>
      </c>
      <c r="J31" s="53"/>
      <c r="K31" s="52">
        <v>16218</v>
      </c>
    </row>
    <row r="32" spans="1:11" ht="16.5">
      <c r="A32" s="23"/>
      <c r="B32" s="53" t="s">
        <v>369</v>
      </c>
      <c r="C32" s="63">
        <v>1797107.47</v>
      </c>
      <c r="D32" s="63">
        <v>3127146.84</v>
      </c>
      <c r="G32" s="71" t="s">
        <v>117</v>
      </c>
      <c r="H32" s="53"/>
      <c r="I32" s="52">
        <v>481265</v>
      </c>
      <c r="J32" s="53"/>
      <c r="K32" s="52">
        <v>353898</v>
      </c>
    </row>
    <row r="33" spans="1:11" ht="16.5">
      <c r="A33" s="23"/>
      <c r="B33" s="165" t="s">
        <v>61</v>
      </c>
      <c r="C33" s="148">
        <f>SUM(C30:C32)</f>
        <v>3424486.61</v>
      </c>
      <c r="D33" s="148">
        <f>SUM(D30:D32)</f>
        <v>4754525.9799999995</v>
      </c>
      <c r="G33" s="113" t="s">
        <v>188</v>
      </c>
      <c r="H33" s="53"/>
      <c r="I33" s="52">
        <v>42495</v>
      </c>
      <c r="J33" s="53"/>
      <c r="K33" s="52">
        <v>56661.08</v>
      </c>
    </row>
    <row r="34" spans="1:11" ht="16.5">
      <c r="A34" s="23"/>
      <c r="B34" s="53"/>
      <c r="C34" s="53"/>
      <c r="D34" s="53"/>
      <c r="E34" s="53"/>
      <c r="F34" s="53"/>
      <c r="G34" s="71" t="s">
        <v>118</v>
      </c>
      <c r="H34" s="53"/>
      <c r="I34" s="52">
        <v>71550</v>
      </c>
      <c r="J34" s="53"/>
      <c r="K34" s="52">
        <v>71550</v>
      </c>
    </row>
    <row r="35" spans="1:11" ht="16.5">
      <c r="A35" s="23"/>
      <c r="B35" s="53"/>
      <c r="C35" s="53"/>
      <c r="D35" s="53"/>
      <c r="E35" s="53"/>
      <c r="F35" s="53"/>
      <c r="G35" s="113" t="s">
        <v>266</v>
      </c>
      <c r="I35" s="51">
        <v>2215</v>
      </c>
      <c r="K35" s="51">
        <v>0</v>
      </c>
    </row>
    <row r="36" spans="1:11" ht="16.5">
      <c r="A36" s="23"/>
      <c r="B36" s="53"/>
      <c r="C36" s="53"/>
      <c r="D36" s="53"/>
      <c r="E36" s="53"/>
      <c r="F36" s="53"/>
      <c r="G36" s="71" t="s">
        <v>119</v>
      </c>
      <c r="H36" s="53"/>
      <c r="I36" s="52">
        <v>63968</v>
      </c>
      <c r="J36" s="53"/>
      <c r="K36" s="52">
        <v>41787</v>
      </c>
    </row>
    <row r="37" spans="1:11" ht="16.5">
      <c r="A37" s="23"/>
      <c r="B37" s="53"/>
      <c r="C37" s="53"/>
      <c r="D37" s="53"/>
      <c r="E37" s="53"/>
      <c r="F37" s="53"/>
      <c r="G37" s="71" t="s">
        <v>124</v>
      </c>
      <c r="H37" s="53"/>
      <c r="I37" s="52">
        <v>75985</v>
      </c>
      <c r="J37" s="53"/>
      <c r="K37" s="52">
        <v>593935.88</v>
      </c>
    </row>
    <row r="38" spans="1:11" ht="16.5">
      <c r="A38" s="23"/>
      <c r="B38" s="53"/>
      <c r="C38" s="53"/>
      <c r="D38" s="53"/>
      <c r="E38" s="53"/>
      <c r="F38" s="53"/>
      <c r="G38" s="71" t="s">
        <v>120</v>
      </c>
      <c r="H38" s="53"/>
      <c r="I38" s="52">
        <v>22500</v>
      </c>
      <c r="J38" s="53"/>
      <c r="K38" s="52">
        <v>18905</v>
      </c>
    </row>
    <row r="39" spans="1:11" ht="16.5">
      <c r="A39" s="23"/>
      <c r="B39" s="53"/>
      <c r="C39" s="53"/>
      <c r="D39" s="53"/>
      <c r="E39" s="53"/>
      <c r="F39" s="53"/>
      <c r="G39" s="71" t="s">
        <v>175</v>
      </c>
      <c r="H39" s="53"/>
      <c r="I39" s="52">
        <v>49840</v>
      </c>
      <c r="J39" s="53"/>
      <c r="K39" s="52">
        <v>69849</v>
      </c>
    </row>
    <row r="40" spans="1:11" ht="16.5">
      <c r="A40" s="23"/>
      <c r="B40" s="53"/>
      <c r="C40" s="53"/>
      <c r="D40" s="53"/>
      <c r="E40" s="53"/>
      <c r="F40" s="53"/>
      <c r="G40" s="71" t="s">
        <v>121</v>
      </c>
      <c r="H40" s="53"/>
      <c r="I40" s="52">
        <v>305484</v>
      </c>
      <c r="J40" s="53"/>
      <c r="K40" s="52">
        <v>28649.25</v>
      </c>
    </row>
    <row r="41" spans="1:6" ht="13.5">
      <c r="A41" s="24"/>
      <c r="B41" s="24"/>
      <c r="C41" s="24"/>
      <c r="D41" s="24"/>
      <c r="E41" s="24"/>
      <c r="F41" s="24"/>
    </row>
    <row r="42" spans="1:11" ht="15" customHeight="1">
      <c r="A42" s="23"/>
      <c r="B42" s="53"/>
      <c r="C42" s="53"/>
      <c r="D42" s="53"/>
      <c r="E42" s="53"/>
      <c r="F42" s="53"/>
      <c r="G42" s="302">
        <v>14</v>
      </c>
      <c r="H42" s="302"/>
      <c r="I42" s="302"/>
      <c r="J42" s="302"/>
      <c r="K42" s="302"/>
    </row>
    <row r="43" spans="1:6" ht="16.5" customHeight="1">
      <c r="A43" s="308">
        <v>9</v>
      </c>
      <c r="B43" s="308"/>
      <c r="C43" s="308"/>
      <c r="D43" s="308"/>
      <c r="E43" s="308"/>
      <c r="F43" s="2"/>
    </row>
    <row r="44" spans="1:6" ht="28.5" customHeight="1">
      <c r="A44" s="23" t="s">
        <v>290</v>
      </c>
      <c r="B44" s="164" t="s">
        <v>255</v>
      </c>
      <c r="C44" s="45"/>
      <c r="D44" s="45"/>
      <c r="E44" s="45"/>
      <c r="F44" s="45"/>
    </row>
    <row r="45" spans="1:11" ht="16.5" customHeight="1">
      <c r="A45" s="23"/>
      <c r="B45" s="53"/>
      <c r="C45" s="54" t="s">
        <v>205</v>
      </c>
      <c r="D45" s="54" t="s">
        <v>195</v>
      </c>
      <c r="G45" s="71" t="s">
        <v>189</v>
      </c>
      <c r="H45" s="53"/>
      <c r="I45" s="52">
        <v>166950</v>
      </c>
      <c r="J45" s="53"/>
      <c r="K45" s="52">
        <v>166950</v>
      </c>
    </row>
    <row r="46" spans="1:11" ht="17.25" customHeight="1">
      <c r="A46" s="23"/>
      <c r="B46" s="53"/>
      <c r="C46" s="145" t="s">
        <v>8</v>
      </c>
      <c r="D46" s="145" t="s">
        <v>8</v>
      </c>
      <c r="G46" s="71" t="s">
        <v>190</v>
      </c>
      <c r="H46" s="53"/>
      <c r="I46" s="52">
        <v>71000</v>
      </c>
      <c r="J46" s="53"/>
      <c r="K46" s="52">
        <v>93024</v>
      </c>
    </row>
    <row r="47" spans="1:11" ht="16.5" customHeight="1">
      <c r="A47" s="23"/>
      <c r="B47" s="101" t="s">
        <v>72</v>
      </c>
      <c r="C47" s="64"/>
      <c r="D47" s="64"/>
      <c r="G47" s="71" t="s">
        <v>122</v>
      </c>
      <c r="H47" s="53"/>
      <c r="I47" s="52">
        <v>0</v>
      </c>
      <c r="J47" s="53"/>
      <c r="K47" s="52">
        <v>0</v>
      </c>
    </row>
    <row r="48" spans="1:11" ht="16.5">
      <c r="A48" s="23"/>
      <c r="B48" s="53" t="s">
        <v>370</v>
      </c>
      <c r="C48" s="60">
        <v>17000</v>
      </c>
      <c r="D48" s="60">
        <v>34000</v>
      </c>
      <c r="G48" s="71" t="s">
        <v>169</v>
      </c>
      <c r="H48" s="53"/>
      <c r="I48" s="52">
        <v>9100</v>
      </c>
      <c r="J48" s="53"/>
      <c r="K48" s="52">
        <v>1000</v>
      </c>
    </row>
    <row r="49" spans="1:11" ht="16.5">
      <c r="A49" s="23"/>
      <c r="B49" s="53" t="s">
        <v>371</v>
      </c>
      <c r="C49" s="60">
        <v>2550</v>
      </c>
      <c r="D49" s="60">
        <v>1320</v>
      </c>
      <c r="G49" s="71" t="s">
        <v>267</v>
      </c>
      <c r="H49" s="53"/>
      <c r="I49" s="52">
        <v>25000</v>
      </c>
      <c r="J49" s="53"/>
      <c r="K49" s="52">
        <v>10000</v>
      </c>
    </row>
    <row r="50" spans="1:11" ht="16.5">
      <c r="A50" s="23"/>
      <c r="B50" s="53" t="s">
        <v>372</v>
      </c>
      <c r="C50" s="60">
        <v>19415.27</v>
      </c>
      <c r="D50" s="60">
        <v>16101.27</v>
      </c>
      <c r="G50" s="71" t="s">
        <v>268</v>
      </c>
      <c r="H50" s="53"/>
      <c r="I50" s="52">
        <v>16425</v>
      </c>
      <c r="J50" s="53"/>
      <c r="K50" s="52">
        <v>0</v>
      </c>
    </row>
    <row r="51" spans="1:11" ht="16.5">
      <c r="A51" s="23"/>
      <c r="B51" s="53" t="s">
        <v>73</v>
      </c>
      <c r="C51" s="60">
        <v>4887350.15</v>
      </c>
      <c r="D51" s="60">
        <v>5810647.85</v>
      </c>
      <c r="G51" s="113" t="s">
        <v>269</v>
      </c>
      <c r="I51" s="51">
        <v>742</v>
      </c>
      <c r="K51" s="51">
        <v>0</v>
      </c>
    </row>
    <row r="52" spans="1:11" ht="16.5">
      <c r="A52" s="23"/>
      <c r="B52" s="53" t="s">
        <v>373</v>
      </c>
      <c r="C52" s="149">
        <v>1629229.55</v>
      </c>
      <c r="D52" s="149">
        <v>4624120.71</v>
      </c>
      <c r="G52" s="113" t="s">
        <v>270</v>
      </c>
      <c r="I52" s="51">
        <v>12000</v>
      </c>
      <c r="K52" s="51">
        <v>0</v>
      </c>
    </row>
    <row r="53" spans="1:4" ht="16.5">
      <c r="A53" s="23"/>
      <c r="B53" s="53"/>
      <c r="C53" s="61">
        <f>SUM(C48:C52)</f>
        <v>6555544.97</v>
      </c>
      <c r="D53" s="61">
        <f>SUM(D48:D52)</f>
        <v>10486189.829999998</v>
      </c>
    </row>
    <row r="54" spans="1:11" ht="16.5">
      <c r="A54" s="23"/>
      <c r="B54" s="101" t="s">
        <v>75</v>
      </c>
      <c r="C54" s="60"/>
      <c r="D54" s="60"/>
      <c r="G54" s="78" t="s">
        <v>61</v>
      </c>
      <c r="H54" s="53"/>
      <c r="I54" s="14">
        <f>SUM(I2:I52)</f>
        <v>10802125.66</v>
      </c>
      <c r="J54" s="53"/>
      <c r="K54" s="14">
        <f>SUM(K2:K52)</f>
        <v>10756833.020000001</v>
      </c>
    </row>
    <row r="55" spans="1:7" ht="16.5">
      <c r="A55" s="23"/>
      <c r="B55" s="53" t="s">
        <v>76</v>
      </c>
      <c r="C55" s="60">
        <v>123555.37</v>
      </c>
      <c r="D55" s="60">
        <v>113196.05</v>
      </c>
      <c r="G55" s="18"/>
    </row>
    <row r="56" spans="1:11" ht="16.5">
      <c r="A56" s="23"/>
      <c r="B56" s="53" t="s">
        <v>77</v>
      </c>
      <c r="C56" s="60">
        <v>50761093</v>
      </c>
      <c r="D56" s="60">
        <v>50761093</v>
      </c>
      <c r="G56" s="24">
        <v>15</v>
      </c>
      <c r="H56" s="24"/>
      <c r="I56" s="24"/>
      <c r="J56" s="24"/>
      <c r="K56" s="24"/>
    </row>
    <row r="57" spans="1:7" ht="16.5">
      <c r="A57" s="23"/>
      <c r="B57" s="53" t="s">
        <v>78</v>
      </c>
      <c r="C57" s="149">
        <v>34290</v>
      </c>
      <c r="D57" s="149">
        <v>34290</v>
      </c>
      <c r="G57" s="18"/>
    </row>
    <row r="58" spans="1:7" ht="16.5">
      <c r="A58" s="23"/>
      <c r="B58" s="53"/>
      <c r="C58" s="61">
        <f>SUM(C55:C57)</f>
        <v>50918938.37</v>
      </c>
      <c r="D58" s="61">
        <f>SUM(D55:D57)</f>
        <v>50908579.05</v>
      </c>
      <c r="G58" s="18"/>
    </row>
    <row r="59" spans="1:7" ht="16.5">
      <c r="A59" s="23"/>
      <c r="B59" s="101" t="s">
        <v>79</v>
      </c>
      <c r="C59" s="60"/>
      <c r="D59" s="60"/>
      <c r="G59" s="18"/>
    </row>
    <row r="60" spans="1:7" ht="16.5">
      <c r="A60" s="23"/>
      <c r="B60" s="53" t="s">
        <v>80</v>
      </c>
      <c r="C60" s="60">
        <v>4000</v>
      </c>
      <c r="D60" s="60">
        <v>4000</v>
      </c>
      <c r="G60" s="18"/>
    </row>
    <row r="61" spans="1:7" ht="16.5">
      <c r="A61" s="23"/>
      <c r="B61" s="53" t="s">
        <v>81</v>
      </c>
      <c r="C61" s="60">
        <v>13300</v>
      </c>
      <c r="D61" s="60">
        <v>13300</v>
      </c>
      <c r="G61" s="18"/>
    </row>
    <row r="62" spans="1:7" ht="16.5">
      <c r="A62" s="23"/>
      <c r="B62" s="53" t="s">
        <v>82</v>
      </c>
      <c r="C62" s="60">
        <v>49600</v>
      </c>
      <c r="D62" s="60">
        <v>49600</v>
      </c>
      <c r="G62" s="18"/>
    </row>
    <row r="63" spans="1:7" ht="16.5">
      <c r="A63" s="23"/>
      <c r="B63" s="53" t="s">
        <v>83</v>
      </c>
      <c r="C63" s="60">
        <v>548125</v>
      </c>
      <c r="D63" s="60">
        <v>727000</v>
      </c>
      <c r="G63" s="18"/>
    </row>
    <row r="64" spans="1:7" ht="16.5">
      <c r="A64" s="23"/>
      <c r="B64" s="53" t="s">
        <v>84</v>
      </c>
      <c r="C64" s="60">
        <v>1930405</v>
      </c>
      <c r="D64" s="60">
        <v>1930405</v>
      </c>
      <c r="G64" s="18"/>
    </row>
    <row r="65" spans="1:7" ht="16.5">
      <c r="A65" s="23"/>
      <c r="B65" s="53" t="s">
        <v>74</v>
      </c>
      <c r="C65" s="149">
        <v>666412</v>
      </c>
      <c r="D65" s="149">
        <v>308809.5</v>
      </c>
      <c r="G65" s="18"/>
    </row>
    <row r="66" spans="1:7" ht="16.5">
      <c r="A66" s="23"/>
      <c r="B66" s="53"/>
      <c r="C66" s="61">
        <f>SUM(C60:C64)+C65</f>
        <v>3211842</v>
      </c>
      <c r="D66" s="61">
        <f>SUM(D60:D64)+D65</f>
        <v>3033114.5</v>
      </c>
      <c r="G66" s="18"/>
    </row>
    <row r="67" spans="1:7" ht="15.75">
      <c r="A67" s="23"/>
      <c r="B67" s="59" t="s">
        <v>85</v>
      </c>
      <c r="C67" s="148">
        <f>+C53+C58+C66</f>
        <v>60686325.339999996</v>
      </c>
      <c r="D67" s="148">
        <f>+D53+D58+D66</f>
        <v>64427883.379999995</v>
      </c>
      <c r="G67" s="18"/>
    </row>
    <row r="68" spans="1:7" ht="15.75">
      <c r="A68" s="23"/>
      <c r="B68" s="59"/>
      <c r="C68" s="61"/>
      <c r="D68" s="61"/>
      <c r="E68" s="61"/>
      <c r="F68" s="61"/>
      <c r="G68" s="18"/>
    </row>
    <row r="69" spans="1:7" ht="16.5">
      <c r="A69" s="23" t="s">
        <v>291</v>
      </c>
      <c r="B69" s="101" t="s">
        <v>258</v>
      </c>
      <c r="C69" s="53"/>
      <c r="D69" s="53"/>
      <c r="E69" s="53"/>
      <c r="F69" s="53"/>
      <c r="G69" s="18"/>
    </row>
    <row r="70" spans="1:7" ht="15.75">
      <c r="A70" s="23"/>
      <c r="B70" s="65"/>
      <c r="C70" s="54" t="s">
        <v>205</v>
      </c>
      <c r="D70" s="54" t="s">
        <v>195</v>
      </c>
      <c r="G70" s="18"/>
    </row>
    <row r="71" spans="1:7" ht="15.75">
      <c r="A71" s="23"/>
      <c r="B71" s="65"/>
      <c r="C71" s="145" t="s">
        <v>8</v>
      </c>
      <c r="D71" s="145" t="s">
        <v>8</v>
      </c>
      <c r="G71" s="18"/>
    </row>
    <row r="72" spans="1:7" ht="16.5">
      <c r="A72" s="23"/>
      <c r="B72" s="66" t="s">
        <v>86</v>
      </c>
      <c r="C72" s="67">
        <v>59693.08</v>
      </c>
      <c r="D72" s="67">
        <v>3830.08</v>
      </c>
      <c r="G72" s="18"/>
    </row>
    <row r="73" spans="1:7" ht="16.5">
      <c r="A73" s="23"/>
      <c r="B73" s="150" t="s">
        <v>222</v>
      </c>
      <c r="C73" s="51">
        <v>22131586.3</v>
      </c>
      <c r="D73" s="51">
        <v>220</v>
      </c>
      <c r="G73" s="18"/>
    </row>
    <row r="74" spans="1:7" ht="16.5">
      <c r="A74" s="23"/>
      <c r="B74" s="58" t="s">
        <v>89</v>
      </c>
      <c r="C74" s="51">
        <v>1511.07</v>
      </c>
      <c r="D74" s="51">
        <v>1511.07</v>
      </c>
      <c r="G74" s="18"/>
    </row>
    <row r="75" spans="1:7" ht="16.5">
      <c r="A75" s="23"/>
      <c r="B75" s="58" t="s">
        <v>224</v>
      </c>
      <c r="C75" s="51">
        <v>6593224.68</v>
      </c>
      <c r="D75" s="51">
        <v>20420333.75</v>
      </c>
      <c r="G75" s="18"/>
    </row>
    <row r="76" spans="1:7" ht="16.5">
      <c r="A76" s="23"/>
      <c r="B76" s="58" t="s">
        <v>223</v>
      </c>
      <c r="C76" s="51">
        <v>3518.76</v>
      </c>
      <c r="D76" s="51">
        <v>3518.76</v>
      </c>
      <c r="G76" s="18"/>
    </row>
    <row r="77" spans="1:7" ht="16.5">
      <c r="A77" s="23"/>
      <c r="B77" s="58" t="s">
        <v>87</v>
      </c>
      <c r="C77" s="51">
        <v>502.87</v>
      </c>
      <c r="D77" s="51">
        <v>502.87</v>
      </c>
      <c r="G77" s="18"/>
    </row>
    <row r="78" spans="1:7" ht="16.5">
      <c r="A78" s="23"/>
      <c r="B78" s="58" t="s">
        <v>90</v>
      </c>
      <c r="C78" s="51">
        <v>6260</v>
      </c>
      <c r="D78" s="51">
        <v>6975</v>
      </c>
      <c r="G78" s="18"/>
    </row>
    <row r="79" spans="1:7" ht="16.5">
      <c r="A79" s="23"/>
      <c r="B79" s="58" t="s">
        <v>88</v>
      </c>
      <c r="C79" s="51">
        <v>7551.81</v>
      </c>
      <c r="D79" s="51">
        <v>175221.01</v>
      </c>
      <c r="G79" s="18"/>
    </row>
    <row r="80" spans="1:7" ht="16.5">
      <c r="A80" s="23"/>
      <c r="B80" s="58" t="s">
        <v>91</v>
      </c>
      <c r="C80" s="51">
        <v>2860.25</v>
      </c>
      <c r="D80" s="51">
        <v>3318937.09</v>
      </c>
      <c r="G80" s="18"/>
    </row>
    <row r="81" spans="1:7" ht="16.5">
      <c r="A81" s="23"/>
      <c r="B81" s="58" t="s">
        <v>256</v>
      </c>
      <c r="C81" s="51">
        <v>2496435</v>
      </c>
      <c r="D81" s="51">
        <v>0</v>
      </c>
      <c r="G81" s="18"/>
    </row>
    <row r="82" spans="1:7" ht="16.5">
      <c r="A82" s="23"/>
      <c r="B82" s="58" t="s">
        <v>257</v>
      </c>
      <c r="C82" s="51">
        <v>1804</v>
      </c>
      <c r="D82" s="51">
        <v>0</v>
      </c>
      <c r="E82" s="18"/>
      <c r="F82" s="18"/>
      <c r="G82" s="18"/>
    </row>
    <row r="83" spans="1:7" ht="15.75">
      <c r="A83" s="23"/>
      <c r="B83" s="163" t="s">
        <v>61</v>
      </c>
      <c r="C83" s="151">
        <f>SUM(C72:C82)</f>
        <v>31304947.82</v>
      </c>
      <c r="D83" s="151">
        <f>SUM(D72:D82)</f>
        <v>23931049.630000003</v>
      </c>
      <c r="E83" s="135"/>
      <c r="F83" s="135"/>
      <c r="G83" s="135"/>
    </row>
    <row r="84" spans="5:7" ht="16.5">
      <c r="E84" s="53"/>
      <c r="F84" s="53"/>
      <c r="G84" s="18"/>
    </row>
    <row r="85" spans="2:7" ht="16.5" customHeight="1">
      <c r="B85" s="302">
        <v>10</v>
      </c>
      <c r="C85" s="302"/>
      <c r="D85" s="302"/>
      <c r="E85" s="302"/>
      <c r="F85" s="180"/>
      <c r="G85" s="18"/>
    </row>
    <row r="86" spans="1:7" ht="16.5">
      <c r="A86" s="23"/>
      <c r="B86" s="53"/>
      <c r="C86" s="53"/>
      <c r="D86" s="53"/>
      <c r="E86" s="53"/>
      <c r="F86" s="53"/>
      <c r="G86" s="18"/>
    </row>
    <row r="87" spans="1:7" ht="16.5" customHeight="1">
      <c r="A87" s="23"/>
      <c r="B87" s="177"/>
      <c r="C87" s="177"/>
      <c r="D87" s="177"/>
      <c r="E87" s="177"/>
      <c r="F87" s="177"/>
      <c r="G87" s="18"/>
    </row>
    <row r="88" spans="1:7" ht="15" customHeight="1">
      <c r="A88" s="23" t="s">
        <v>297</v>
      </c>
      <c r="B88" s="192" t="s">
        <v>286</v>
      </c>
      <c r="C88" s="54" t="s">
        <v>205</v>
      </c>
      <c r="D88" s="54" t="s">
        <v>195</v>
      </c>
      <c r="G88" s="18"/>
    </row>
    <row r="89" spans="1:7" ht="16.5">
      <c r="A89" s="23"/>
      <c r="B89" s="53"/>
      <c r="C89" s="145" t="s">
        <v>8</v>
      </c>
      <c r="D89" s="145" t="s">
        <v>8</v>
      </c>
      <c r="G89" s="18"/>
    </row>
    <row r="90" spans="1:7" ht="16.5">
      <c r="A90" s="23"/>
      <c r="B90" s="45"/>
      <c r="C90" s="52"/>
      <c r="D90" s="52"/>
      <c r="G90" s="18"/>
    </row>
    <row r="91" spans="1:7" ht="16.5">
      <c r="A91" s="23"/>
      <c r="B91" s="53" t="s">
        <v>374</v>
      </c>
      <c r="C91" s="52">
        <v>11454336.28</v>
      </c>
      <c r="D91" s="52">
        <v>18216573.41</v>
      </c>
      <c r="G91" s="18"/>
    </row>
    <row r="92" spans="1:7" ht="16.5">
      <c r="A92" s="23"/>
      <c r="B92" s="53" t="s">
        <v>94</v>
      </c>
      <c r="C92" s="52">
        <v>47888.83</v>
      </c>
      <c r="D92" s="52">
        <v>46986.83</v>
      </c>
      <c r="G92" s="18"/>
    </row>
    <row r="93" spans="1:7" ht="16.5">
      <c r="A93" s="23"/>
      <c r="B93" s="53" t="s">
        <v>95</v>
      </c>
      <c r="C93" s="52">
        <v>3981</v>
      </c>
      <c r="D93" s="52">
        <v>150</v>
      </c>
      <c r="G93" s="18"/>
    </row>
    <row r="94" spans="1:7" ht="16.5">
      <c r="A94" s="23"/>
      <c r="B94" s="53" t="s">
        <v>284</v>
      </c>
      <c r="C94" s="52">
        <v>55051.27</v>
      </c>
      <c r="D94" s="52">
        <v>55051.27</v>
      </c>
      <c r="G94" s="18"/>
    </row>
    <row r="95" spans="1:7" ht="16.5">
      <c r="A95" s="23"/>
      <c r="B95" s="53" t="s">
        <v>96</v>
      </c>
      <c r="C95" s="52">
        <v>4544112.5</v>
      </c>
      <c r="D95" s="52">
        <v>1486.5</v>
      </c>
      <c r="G95" s="18"/>
    </row>
    <row r="96" spans="1:7" ht="16.5">
      <c r="A96" s="23"/>
      <c r="B96" s="53" t="s">
        <v>97</v>
      </c>
      <c r="C96" s="52">
        <v>4340000</v>
      </c>
      <c r="D96" s="52">
        <v>4340000</v>
      </c>
      <c r="G96" s="18"/>
    </row>
    <row r="97" spans="1:7" ht="15">
      <c r="A97" s="23"/>
      <c r="B97" s="18" t="s">
        <v>259</v>
      </c>
      <c r="C97" s="25">
        <v>9649.5</v>
      </c>
      <c r="D97" s="25">
        <v>9508.5</v>
      </c>
      <c r="G97" s="18"/>
    </row>
    <row r="98" spans="1:7" ht="15.75">
      <c r="A98" s="23"/>
      <c r="B98" s="163" t="s">
        <v>100</v>
      </c>
      <c r="C98" s="124">
        <f>SUM(C91:C97)</f>
        <v>20455019.38</v>
      </c>
      <c r="D98" s="124">
        <f>SUM(D91:D97)</f>
        <v>22669756.509999998</v>
      </c>
      <c r="G98" s="18"/>
    </row>
    <row r="99" spans="1:7" ht="15.75">
      <c r="A99" s="23"/>
      <c r="B99" s="101" t="s">
        <v>285</v>
      </c>
      <c r="C99" s="110"/>
      <c r="D99" s="110"/>
      <c r="G99" s="18"/>
    </row>
    <row r="100" spans="1:7" ht="16.5">
      <c r="A100" s="23"/>
      <c r="B100" s="53" t="s">
        <v>92</v>
      </c>
      <c r="C100" s="110">
        <v>0</v>
      </c>
      <c r="D100" s="52">
        <v>2066142</v>
      </c>
      <c r="G100" s="18"/>
    </row>
    <row r="101" spans="1:7" ht="16.5">
      <c r="A101" s="23"/>
      <c r="B101" s="53" t="s">
        <v>93</v>
      </c>
      <c r="C101" s="110">
        <v>0</v>
      </c>
      <c r="D101" s="52">
        <v>2633317.86</v>
      </c>
      <c r="G101" s="18"/>
    </row>
    <row r="102" spans="1:7" ht="15.75">
      <c r="A102" s="23"/>
      <c r="B102" s="163" t="s">
        <v>100</v>
      </c>
      <c r="C102" s="124">
        <f>C98</f>
        <v>20455019.38</v>
      </c>
      <c r="D102" s="193">
        <f>SUM(D98:D101)</f>
        <v>27369216.369999997</v>
      </c>
      <c r="G102" s="18"/>
    </row>
    <row r="103" spans="1:7" ht="15.75">
      <c r="A103" s="23"/>
      <c r="B103" s="163"/>
      <c r="C103" s="110"/>
      <c r="D103" s="191"/>
      <c r="G103" s="18"/>
    </row>
    <row r="104" spans="2:7" ht="16.5">
      <c r="B104" s="53"/>
      <c r="C104" s="54" t="s">
        <v>205</v>
      </c>
      <c r="D104" s="54" t="s">
        <v>195</v>
      </c>
      <c r="G104" s="18"/>
    </row>
    <row r="105" spans="2:7" ht="16.5">
      <c r="B105" s="53"/>
      <c r="C105" s="145" t="s">
        <v>8</v>
      </c>
      <c r="D105" s="145" t="s">
        <v>8</v>
      </c>
      <c r="G105" s="18"/>
    </row>
    <row r="106" spans="1:7" ht="15">
      <c r="A106" s="109" t="s">
        <v>298</v>
      </c>
      <c r="B106" s="101" t="s">
        <v>285</v>
      </c>
      <c r="C106" s="55"/>
      <c r="D106" s="55"/>
      <c r="G106" s="18"/>
    </row>
    <row r="107" spans="1:7" ht="16.5">
      <c r="A107" s="23"/>
      <c r="B107" s="53" t="s">
        <v>92</v>
      </c>
      <c r="C107" s="52">
        <v>596186.88</v>
      </c>
      <c r="D107" s="52">
        <v>0</v>
      </c>
      <c r="G107" s="18"/>
    </row>
    <row r="108" spans="1:7" ht="16.5">
      <c r="A108" s="23"/>
      <c r="B108" s="53" t="s">
        <v>93</v>
      </c>
      <c r="C108" s="52">
        <v>2975519.36</v>
      </c>
      <c r="D108" s="52">
        <v>0</v>
      </c>
      <c r="G108" s="18"/>
    </row>
    <row r="109" spans="1:7" ht="15">
      <c r="A109" s="80"/>
      <c r="B109" s="36" t="s">
        <v>100</v>
      </c>
      <c r="C109" s="193">
        <f>SUM(C107:C108)</f>
        <v>3571706.2399999998</v>
      </c>
      <c r="D109" s="193">
        <f>SUM(D107:D108)</f>
        <v>0</v>
      </c>
      <c r="G109" s="18"/>
    </row>
    <row r="110" spans="1:7" ht="15">
      <c r="A110" s="23"/>
      <c r="G110" s="18"/>
    </row>
    <row r="111" spans="1:7" ht="16.5">
      <c r="A111" s="23" t="s">
        <v>292</v>
      </c>
      <c r="B111" s="45" t="s">
        <v>283</v>
      </c>
      <c r="C111" s="53"/>
      <c r="D111" s="53"/>
      <c r="E111" s="52"/>
      <c r="F111" s="52"/>
      <c r="G111" s="18"/>
    </row>
    <row r="112" spans="1:7" ht="16.5">
      <c r="A112" s="23"/>
      <c r="B112" s="68"/>
      <c r="C112" s="54" t="s">
        <v>205</v>
      </c>
      <c r="D112" s="54" t="s">
        <v>195</v>
      </c>
      <c r="G112" s="18"/>
    </row>
    <row r="113" spans="1:7" ht="16.5">
      <c r="A113" s="23"/>
      <c r="B113" s="68"/>
      <c r="C113" s="145" t="s">
        <v>8</v>
      </c>
      <c r="D113" s="145" t="s">
        <v>8</v>
      </c>
      <c r="G113" s="18"/>
    </row>
    <row r="114" spans="1:7" ht="16.5">
      <c r="A114" s="23"/>
      <c r="B114" s="68" t="s">
        <v>98</v>
      </c>
      <c r="C114" s="60">
        <v>0</v>
      </c>
      <c r="D114" s="60">
        <v>40961</v>
      </c>
      <c r="G114" s="18"/>
    </row>
    <row r="115" spans="1:7" ht="16.5">
      <c r="A115" s="23"/>
      <c r="B115" s="68" t="s">
        <v>99</v>
      </c>
      <c r="C115" s="60">
        <v>0</v>
      </c>
      <c r="D115" s="60">
        <v>1690672</v>
      </c>
      <c r="G115" s="18"/>
    </row>
    <row r="116" spans="1:7" ht="16.5">
      <c r="A116" s="23"/>
      <c r="B116" s="68" t="s">
        <v>225</v>
      </c>
      <c r="C116" s="60">
        <v>0</v>
      </c>
      <c r="D116" s="60">
        <v>4561010</v>
      </c>
      <c r="G116" s="18"/>
    </row>
    <row r="117" spans="1:7" ht="16.5">
      <c r="A117" s="23"/>
      <c r="B117" s="68" t="s">
        <v>226</v>
      </c>
      <c r="C117" s="60">
        <v>2190896</v>
      </c>
      <c r="D117" s="60">
        <v>2190896</v>
      </c>
      <c r="G117" s="18"/>
    </row>
    <row r="118" spans="1:7" ht="16.5">
      <c r="A118" s="23"/>
      <c r="B118" s="68" t="s">
        <v>227</v>
      </c>
      <c r="C118" s="25">
        <v>4542063</v>
      </c>
      <c r="D118" s="25">
        <v>0</v>
      </c>
      <c r="G118" s="18"/>
    </row>
    <row r="119" spans="1:7" ht="15.75">
      <c r="A119" s="80"/>
      <c r="B119" s="135"/>
      <c r="C119" s="148">
        <f>SUM(C114:C118)</f>
        <v>6732959</v>
      </c>
      <c r="D119" s="148">
        <f>SUM(D114:D118)</f>
        <v>8483539</v>
      </c>
      <c r="G119" s="18"/>
    </row>
    <row r="120" spans="1:7" ht="15.75">
      <c r="A120" s="80"/>
      <c r="B120" s="135"/>
      <c r="C120" s="61"/>
      <c r="D120" s="61"/>
      <c r="G120" s="18"/>
    </row>
    <row r="121" spans="1:7" ht="16.5">
      <c r="A121" s="23" t="s">
        <v>293</v>
      </c>
      <c r="B121" s="101" t="s">
        <v>228</v>
      </c>
      <c r="C121" s="53"/>
      <c r="D121" s="53"/>
      <c r="G121" s="18"/>
    </row>
    <row r="122" spans="1:7" ht="16.5">
      <c r="A122" s="23"/>
      <c r="B122" s="53"/>
      <c r="C122" s="54" t="s">
        <v>205</v>
      </c>
      <c r="D122" s="54" t="s">
        <v>195</v>
      </c>
      <c r="G122" s="18"/>
    </row>
    <row r="123" spans="1:7" ht="16.5">
      <c r="A123" s="23"/>
      <c r="B123" s="53"/>
      <c r="C123" s="145" t="s">
        <v>8</v>
      </c>
      <c r="D123" s="145" t="s">
        <v>8</v>
      </c>
      <c r="G123" s="18"/>
    </row>
    <row r="124" spans="1:7" ht="16.5">
      <c r="A124" s="23"/>
      <c r="B124" s="53"/>
      <c r="C124" s="69"/>
      <c r="D124" s="54"/>
      <c r="G124" s="18"/>
    </row>
    <row r="125" spans="1:7" ht="16.5">
      <c r="A125" s="23"/>
      <c r="B125" s="53" t="s">
        <v>229</v>
      </c>
      <c r="C125" s="60">
        <v>37032248.8</v>
      </c>
      <c r="D125" s="60">
        <v>37032248.8</v>
      </c>
      <c r="G125" s="18"/>
    </row>
    <row r="126" spans="1:7" ht="16.5">
      <c r="A126" s="23"/>
      <c r="B126" s="53" t="s">
        <v>230</v>
      </c>
      <c r="C126" s="60">
        <v>-18260169.02</v>
      </c>
      <c r="D126" s="60">
        <v>-18260169.02</v>
      </c>
      <c r="G126" s="18"/>
    </row>
    <row r="127" spans="1:7" ht="15.75">
      <c r="A127" s="23"/>
      <c r="B127" s="141" t="s">
        <v>162</v>
      </c>
      <c r="C127" s="148">
        <f>SUM(C125:C126)</f>
        <v>18772079.779999997</v>
      </c>
      <c r="D127" s="148">
        <f>SUM(D125:D126)</f>
        <v>18772079.779999997</v>
      </c>
      <c r="G127" s="18"/>
    </row>
    <row r="128" spans="5:7" ht="16.5">
      <c r="E128" s="53"/>
      <c r="F128" s="53"/>
      <c r="G128" s="18"/>
    </row>
    <row r="129" spans="1:7" ht="15">
      <c r="A129" s="302">
        <v>11</v>
      </c>
      <c r="B129" s="302"/>
      <c r="C129" s="302"/>
      <c r="D129" s="302"/>
      <c r="E129" s="302"/>
      <c r="F129" s="54"/>
      <c r="G129" s="18"/>
    </row>
    <row r="130" spans="5:7" ht="15">
      <c r="E130" s="54"/>
      <c r="F130" s="54"/>
      <c r="G130" s="18"/>
    </row>
    <row r="131" spans="5:7" ht="13.5">
      <c r="E131" s="135"/>
      <c r="F131" s="24"/>
      <c r="G131" s="135"/>
    </row>
    <row r="132" spans="5:7" ht="15">
      <c r="E132" s="54"/>
      <c r="F132" s="54"/>
      <c r="G132" s="18"/>
    </row>
    <row r="133" spans="5:7" ht="15">
      <c r="E133" s="54"/>
      <c r="F133" s="54"/>
      <c r="G133" s="18"/>
    </row>
    <row r="134" spans="5:7" ht="15.75">
      <c r="E134" s="80"/>
      <c r="F134" s="54"/>
      <c r="G134" s="18"/>
    </row>
    <row r="135" spans="1:7" ht="15.75">
      <c r="A135" s="23"/>
      <c r="B135" s="181"/>
      <c r="C135" s="181"/>
      <c r="D135" s="181"/>
      <c r="E135" s="181"/>
      <c r="F135" s="181"/>
      <c r="G135" s="18"/>
    </row>
    <row r="136" spans="1:7" ht="15.75">
      <c r="A136" s="308"/>
      <c r="B136" s="308"/>
      <c r="C136" s="308"/>
      <c r="D136" s="308"/>
      <c r="E136" s="308"/>
      <c r="F136" s="54"/>
      <c r="G136" s="18"/>
    </row>
    <row r="137" spans="1:7" ht="15.75">
      <c r="A137" s="23"/>
      <c r="B137" s="101"/>
      <c r="C137" s="54"/>
      <c r="D137" s="54"/>
      <c r="E137" s="54"/>
      <c r="F137" s="54"/>
      <c r="G137" s="18"/>
    </row>
    <row r="138" spans="1:7" ht="15.75">
      <c r="A138" s="23"/>
      <c r="B138" s="101"/>
      <c r="C138" s="54"/>
      <c r="D138" s="54"/>
      <c r="E138" s="54"/>
      <c r="F138" s="54"/>
      <c r="G138" s="18"/>
    </row>
    <row r="139" spans="1:7" ht="15">
      <c r="A139" s="23" t="s">
        <v>294</v>
      </c>
      <c r="B139" s="144" t="s">
        <v>231</v>
      </c>
      <c r="C139" s="57"/>
      <c r="D139" s="57"/>
      <c r="E139" s="57"/>
      <c r="F139" s="57"/>
      <c r="G139" s="57"/>
    </row>
    <row r="140" spans="1:7" ht="15">
      <c r="A140" s="23"/>
      <c r="B140" s="57" t="s">
        <v>232</v>
      </c>
      <c r="C140" s="57"/>
      <c r="D140" s="57"/>
      <c r="E140" s="57"/>
      <c r="F140" s="57"/>
      <c r="G140" s="57"/>
    </row>
    <row r="141" spans="1:7" ht="15">
      <c r="A141" s="23"/>
      <c r="B141" s="57"/>
      <c r="C141" s="57"/>
      <c r="D141" s="57"/>
      <c r="E141" s="57"/>
      <c r="F141" s="57"/>
      <c r="G141" s="57"/>
    </row>
    <row r="142" spans="1:6" ht="15">
      <c r="A142" s="23"/>
      <c r="B142" s="125" t="s">
        <v>176</v>
      </c>
      <c r="C142" s="152" t="s">
        <v>177</v>
      </c>
      <c r="D142" s="152" t="s">
        <v>178</v>
      </c>
      <c r="E142" s="153" t="s">
        <v>100</v>
      </c>
      <c r="F142" s="153"/>
    </row>
    <row r="143" spans="1:6" ht="15">
      <c r="A143" s="23"/>
      <c r="B143" s="57"/>
      <c r="C143" s="154" t="s">
        <v>8</v>
      </c>
      <c r="D143" s="154" t="s">
        <v>8</v>
      </c>
      <c r="E143" s="155" t="s">
        <v>8</v>
      </c>
      <c r="F143" s="125"/>
    </row>
    <row r="144" spans="1:6" ht="15">
      <c r="A144" s="23"/>
      <c r="B144" s="57" t="s">
        <v>179</v>
      </c>
      <c r="C144" s="156">
        <v>36340939.39</v>
      </c>
      <c r="D144" s="156">
        <v>50471371.15</v>
      </c>
      <c r="E144" s="156">
        <f>+C144+D144</f>
        <v>86812310.53999999</v>
      </c>
      <c r="F144" s="156"/>
    </row>
    <row r="145" spans="1:6" ht="15">
      <c r="A145" s="23"/>
      <c r="B145" s="57" t="s">
        <v>180</v>
      </c>
      <c r="C145" s="156">
        <v>0</v>
      </c>
      <c r="D145" s="156">
        <v>0</v>
      </c>
      <c r="E145" s="156">
        <f>+C145+D145</f>
        <v>0</v>
      </c>
      <c r="F145" s="156"/>
    </row>
    <row r="146" spans="1:6" ht="15">
      <c r="A146" s="23"/>
      <c r="B146" s="57" t="s">
        <v>181</v>
      </c>
      <c r="C146" s="156">
        <v>0</v>
      </c>
      <c r="D146" s="156">
        <v>0</v>
      </c>
      <c r="E146" s="156">
        <f>+C146+D146</f>
        <v>0</v>
      </c>
      <c r="F146" s="156"/>
    </row>
    <row r="147" spans="1:6" ht="15">
      <c r="A147" s="23"/>
      <c r="B147" s="57"/>
      <c r="C147" s="157">
        <f>C144+C145-C146</f>
        <v>36340939.39</v>
      </c>
      <c r="D147" s="157">
        <f>D144+D145-D146</f>
        <v>50471371.15</v>
      </c>
      <c r="E147" s="157">
        <f>E144+E145-E146</f>
        <v>86812310.53999999</v>
      </c>
      <c r="F147" s="157"/>
    </row>
    <row r="148" spans="1:6" ht="15">
      <c r="A148" s="23"/>
      <c r="B148" s="57"/>
      <c r="C148" s="156"/>
      <c r="D148" s="156"/>
      <c r="E148" s="156"/>
      <c r="F148" s="156"/>
    </row>
    <row r="149" spans="1:6" ht="15">
      <c r="A149" s="23"/>
      <c r="B149" s="125" t="s">
        <v>182</v>
      </c>
      <c r="C149" s="156"/>
      <c r="D149" s="156"/>
      <c r="E149" s="156"/>
      <c r="F149" s="156"/>
    </row>
    <row r="150" spans="1:6" ht="15">
      <c r="A150" s="23"/>
      <c r="B150" s="125"/>
      <c r="C150" s="156"/>
      <c r="D150" s="156"/>
      <c r="E150" s="156"/>
      <c r="F150" s="156"/>
    </row>
    <row r="151" spans="1:6" ht="15">
      <c r="A151" s="23"/>
      <c r="B151" s="57" t="s">
        <v>179</v>
      </c>
      <c r="C151" s="156">
        <v>39538958.26</v>
      </c>
      <c r="D151" s="156">
        <v>12772364</v>
      </c>
      <c r="E151" s="156">
        <f>C151+D151</f>
        <v>52311322.26</v>
      </c>
      <c r="F151" s="156"/>
    </row>
    <row r="152" spans="1:6" ht="15">
      <c r="A152" s="23"/>
      <c r="B152" s="57" t="s">
        <v>181</v>
      </c>
      <c r="C152" s="156">
        <v>0</v>
      </c>
      <c r="D152" s="156">
        <v>0</v>
      </c>
      <c r="E152" s="156">
        <f>+C152+D152</f>
        <v>0</v>
      </c>
      <c r="F152" s="156"/>
    </row>
    <row r="153" spans="1:6" ht="15">
      <c r="A153" s="23"/>
      <c r="B153" s="57"/>
      <c r="C153" s="158">
        <f>C151-C152</f>
        <v>39538958.26</v>
      </c>
      <c r="D153" s="158">
        <f>SUM(D151:D152)</f>
        <v>12772364</v>
      </c>
      <c r="E153" s="158">
        <f>E151-E152</f>
        <v>52311322.26</v>
      </c>
      <c r="F153" s="158"/>
    </row>
    <row r="154" spans="1:6" ht="15">
      <c r="A154" s="23"/>
      <c r="B154" s="57" t="s">
        <v>183</v>
      </c>
      <c r="C154" s="156">
        <v>0</v>
      </c>
      <c r="D154" s="156">
        <v>0</v>
      </c>
      <c r="E154" s="156">
        <f>+C154+D154</f>
        <v>0</v>
      </c>
      <c r="F154" s="156"/>
    </row>
    <row r="155" spans="1:6" ht="15">
      <c r="A155" s="23"/>
      <c r="B155" s="146"/>
      <c r="C155" s="159">
        <f>+C153+C154</f>
        <v>39538958.26</v>
      </c>
      <c r="D155" s="159">
        <f>+D153+D154</f>
        <v>12772364</v>
      </c>
      <c r="E155" s="159">
        <f>+E153+E154</f>
        <v>52311322.26</v>
      </c>
      <c r="F155" s="159"/>
    </row>
    <row r="156" spans="1:6" ht="15">
      <c r="A156" s="23"/>
      <c r="B156" s="57"/>
      <c r="C156" s="57"/>
      <c r="D156" s="57"/>
      <c r="E156" s="57"/>
      <c r="F156" s="57"/>
    </row>
    <row r="157" spans="1:6" ht="15">
      <c r="A157" s="23"/>
      <c r="B157" s="125" t="s">
        <v>184</v>
      </c>
      <c r="C157" s="160">
        <f>+C147+C155</f>
        <v>75879897.65</v>
      </c>
      <c r="D157" s="160">
        <f>+D147+D155</f>
        <v>63243735.15</v>
      </c>
      <c r="E157" s="160">
        <f>+E147+E155</f>
        <v>139123632.79999998</v>
      </c>
      <c r="F157" s="159"/>
    </row>
    <row r="158" spans="1:7" ht="16.5">
      <c r="A158" s="23"/>
      <c r="B158" s="53"/>
      <c r="C158" s="53"/>
      <c r="D158" s="53"/>
      <c r="E158" s="53"/>
      <c r="F158" s="53"/>
      <c r="G158" s="18"/>
    </row>
    <row r="159" spans="1:7" ht="16.5">
      <c r="A159" s="23"/>
      <c r="B159" s="53"/>
      <c r="C159" s="53"/>
      <c r="D159" s="53"/>
      <c r="E159" s="53"/>
      <c r="F159" s="53"/>
      <c r="G159" s="18"/>
    </row>
    <row r="160" spans="1:7" ht="13.5">
      <c r="A160" s="363"/>
      <c r="B160" s="363"/>
      <c r="C160" s="363"/>
      <c r="D160" s="363"/>
      <c r="E160" s="363"/>
      <c r="F160" s="24"/>
      <c r="G160" s="18"/>
    </row>
    <row r="161" spans="1:7" ht="15.75">
      <c r="A161" s="23"/>
      <c r="B161" s="18"/>
      <c r="C161" s="54" t="s">
        <v>205</v>
      </c>
      <c r="D161" s="54" t="s">
        <v>195</v>
      </c>
      <c r="G161" s="18"/>
    </row>
    <row r="162" spans="1:7" ht="15.75">
      <c r="A162" s="23"/>
      <c r="B162" s="18"/>
      <c r="C162" s="145" t="s">
        <v>8</v>
      </c>
      <c r="D162" s="145" t="s">
        <v>8</v>
      </c>
      <c r="G162" s="18"/>
    </row>
    <row r="163" spans="1:8" ht="15">
      <c r="A163" s="2" t="s">
        <v>295</v>
      </c>
      <c r="B163" s="37" t="s">
        <v>273</v>
      </c>
      <c r="C163" s="24"/>
      <c r="D163" s="24"/>
      <c r="G163" s="18"/>
      <c r="H163" s="115"/>
    </row>
    <row r="164" spans="1:8" ht="15">
      <c r="A164" s="2"/>
      <c r="B164" s="38" t="s">
        <v>233</v>
      </c>
      <c r="C164" s="161">
        <v>21349.81</v>
      </c>
      <c r="D164" s="161">
        <v>21349.81</v>
      </c>
      <c r="G164" s="18"/>
      <c r="H164" s="116"/>
    </row>
    <row r="165" spans="1:8" ht="15">
      <c r="A165" s="2"/>
      <c r="B165" s="38" t="s">
        <v>234</v>
      </c>
      <c r="C165" s="161">
        <v>24167459.72</v>
      </c>
      <c r="D165" s="161">
        <v>24167459.72</v>
      </c>
      <c r="G165" s="18"/>
      <c r="H165" s="112"/>
    </row>
    <row r="166" spans="1:8" ht="15">
      <c r="A166" s="2"/>
      <c r="B166" s="38" t="s">
        <v>235</v>
      </c>
      <c r="C166" s="161">
        <v>1395080</v>
      </c>
      <c r="D166" s="161">
        <v>1395080</v>
      </c>
      <c r="G166" s="18"/>
      <c r="H166" s="112"/>
    </row>
    <row r="167" spans="1:8" ht="15.75">
      <c r="A167" s="2"/>
      <c r="B167" s="141" t="s">
        <v>162</v>
      </c>
      <c r="C167" s="162">
        <f>SUM(C164:C166)</f>
        <v>25583889.529999997</v>
      </c>
      <c r="D167" s="162">
        <f>SUM(D164:D166)</f>
        <v>25583889.529999997</v>
      </c>
      <c r="G167" s="18"/>
      <c r="H167" s="112"/>
    </row>
    <row r="168" spans="2:8" ht="12.75">
      <c r="B168" s="77"/>
      <c r="C168" s="143"/>
      <c r="D168" s="117"/>
      <c r="E168" s="142"/>
      <c r="F168" s="142"/>
      <c r="G168" s="117"/>
      <c r="H168" s="117"/>
    </row>
    <row r="169" ht="18.75" customHeight="1"/>
    <row r="170" ht="26.25" customHeight="1"/>
    <row r="171" ht="26.25" customHeight="1"/>
    <row r="172" spans="1:5" ht="26.25" customHeight="1">
      <c r="A172" s="302">
        <v>12</v>
      </c>
      <c r="B172" s="302"/>
      <c r="C172" s="302"/>
      <c r="D172" s="302"/>
      <c r="E172" s="302"/>
    </row>
    <row r="173" ht="26.25" customHeight="1"/>
    <row r="174" ht="26.25" customHeight="1"/>
    <row r="175" spans="1:6" ht="29.25" customHeight="1">
      <c r="A175" s="1">
        <v>36</v>
      </c>
      <c r="B175" s="103" t="s">
        <v>250</v>
      </c>
      <c r="C175" s="13" t="s">
        <v>205</v>
      </c>
      <c r="D175" s="13" t="s">
        <v>173</v>
      </c>
      <c r="E175" s="53"/>
      <c r="F175" s="53"/>
    </row>
    <row r="176" spans="3:6" ht="16.5">
      <c r="C176" s="15" t="s">
        <v>8</v>
      </c>
      <c r="D176" s="15" t="s">
        <v>8</v>
      </c>
      <c r="E176" s="53"/>
      <c r="F176" s="53"/>
    </row>
    <row r="177" spans="2:6" ht="16.5">
      <c r="B177" s="71" t="s">
        <v>127</v>
      </c>
      <c r="C177" s="52">
        <v>167427</v>
      </c>
      <c r="D177" s="52">
        <v>167427</v>
      </c>
      <c r="E177" s="53"/>
      <c r="F177" s="53"/>
    </row>
    <row r="178" spans="2:6" ht="16.5">
      <c r="B178" s="71" t="s">
        <v>102</v>
      </c>
      <c r="C178" s="52">
        <v>0</v>
      </c>
      <c r="D178" s="52">
        <v>22938</v>
      </c>
      <c r="E178" s="53"/>
      <c r="F178" s="53"/>
    </row>
    <row r="179" spans="2:6" ht="16.5">
      <c r="B179" s="71" t="s">
        <v>170</v>
      </c>
      <c r="C179" s="52">
        <v>386579</v>
      </c>
      <c r="D179" s="52">
        <v>375586</v>
      </c>
      <c r="E179" s="53"/>
      <c r="F179" s="53"/>
    </row>
    <row r="180" spans="2:6" ht="16.5">
      <c r="B180" s="71" t="s">
        <v>125</v>
      </c>
      <c r="C180" s="52">
        <v>0</v>
      </c>
      <c r="D180" s="52">
        <v>792</v>
      </c>
      <c r="E180" s="53"/>
      <c r="F180" s="53"/>
    </row>
    <row r="181" spans="2:6" ht="16.5">
      <c r="B181" s="71" t="s">
        <v>126</v>
      </c>
      <c r="C181" s="73">
        <v>15444</v>
      </c>
      <c r="D181" s="73">
        <v>27155</v>
      </c>
      <c r="E181" s="74"/>
      <c r="F181" s="74"/>
    </row>
    <row r="182" spans="2:6" ht="16.5">
      <c r="B182" s="78" t="s">
        <v>61</v>
      </c>
      <c r="C182" s="16">
        <f>SUM(C177:C181)</f>
        <v>569450</v>
      </c>
      <c r="D182" s="16">
        <f>SUM(D177:D181)</f>
        <v>593898</v>
      </c>
      <c r="E182" s="53"/>
      <c r="F182" s="53"/>
    </row>
    <row r="183" spans="3:7" ht="16.5">
      <c r="C183" s="53"/>
      <c r="D183" s="53"/>
      <c r="E183" s="53"/>
      <c r="F183" s="53"/>
      <c r="G183" s="72"/>
    </row>
    <row r="184" spans="1:6" ht="32.25" customHeight="1">
      <c r="A184" s="1">
        <v>37</v>
      </c>
      <c r="B184" s="104" t="s">
        <v>251</v>
      </c>
      <c r="C184" s="13" t="s">
        <v>205</v>
      </c>
      <c r="D184" s="13" t="s">
        <v>173</v>
      </c>
      <c r="E184" s="53"/>
      <c r="F184" s="53"/>
    </row>
    <row r="185" spans="2:6" ht="16.5">
      <c r="B185" s="75"/>
      <c r="C185" s="15" t="s">
        <v>8</v>
      </c>
      <c r="D185" s="15" t="s">
        <v>8</v>
      </c>
      <c r="E185" s="53"/>
      <c r="F185" s="53"/>
    </row>
    <row r="186" spans="2:6" ht="16.5">
      <c r="B186" s="71" t="s">
        <v>128</v>
      </c>
      <c r="C186" s="64">
        <v>14416598</v>
      </c>
      <c r="D186" s="64">
        <v>12432711.04</v>
      </c>
      <c r="E186" s="64"/>
      <c r="F186" s="64"/>
    </row>
    <row r="187" spans="2:6" ht="16.5">
      <c r="B187" s="71" t="s">
        <v>102</v>
      </c>
      <c r="C187" s="76">
        <v>625098</v>
      </c>
      <c r="D187" s="76">
        <v>306050</v>
      </c>
      <c r="E187" s="76"/>
      <c r="F187" s="76"/>
    </row>
    <row r="188" spans="2:6" ht="16.5">
      <c r="B188" s="78" t="s">
        <v>100</v>
      </c>
      <c r="C188" s="49">
        <f>SUM(C186:C187)</f>
        <v>15041696</v>
      </c>
      <c r="D188" s="49">
        <f>SUM(D186:D187)</f>
        <v>12738761.04</v>
      </c>
      <c r="E188" s="76"/>
      <c r="F188" s="76"/>
    </row>
    <row r="189" spans="2:6" ht="16.5">
      <c r="B189" s="71"/>
      <c r="C189" s="76"/>
      <c r="D189" s="72"/>
      <c r="E189" s="76"/>
      <c r="F189" s="76"/>
    </row>
    <row r="190" spans="1:6" ht="16.5">
      <c r="A190" s="1">
        <v>38</v>
      </c>
      <c r="B190" s="102" t="s">
        <v>252</v>
      </c>
      <c r="C190" s="13" t="s">
        <v>205</v>
      </c>
      <c r="D190" s="13" t="s">
        <v>173</v>
      </c>
      <c r="E190" s="76"/>
      <c r="F190" s="76"/>
    </row>
    <row r="191" spans="2:6" ht="16.5">
      <c r="B191" s="70"/>
      <c r="C191" s="15" t="s">
        <v>8</v>
      </c>
      <c r="D191" s="15" t="s">
        <v>8</v>
      </c>
      <c r="E191" s="76"/>
      <c r="F191" s="76"/>
    </row>
    <row r="192" spans="2:6" ht="16.5">
      <c r="B192" s="71" t="s">
        <v>129</v>
      </c>
      <c r="C192" s="52">
        <v>2738079.63</v>
      </c>
      <c r="D192" s="52">
        <v>3506732.41</v>
      </c>
      <c r="E192" s="53"/>
      <c r="F192" s="53"/>
    </row>
    <row r="193" spans="2:6" ht="16.5">
      <c r="B193" s="71" t="s">
        <v>130</v>
      </c>
      <c r="C193" s="76">
        <v>4617595.67</v>
      </c>
      <c r="D193" s="76">
        <v>3682667.74</v>
      </c>
      <c r="E193" s="53"/>
      <c r="F193" s="53"/>
    </row>
    <row r="194" spans="2:6" ht="16.5">
      <c r="B194" s="71" t="s">
        <v>131</v>
      </c>
      <c r="C194" s="52">
        <v>177521.15</v>
      </c>
      <c r="D194" s="52">
        <v>123013.51</v>
      </c>
      <c r="E194" s="52"/>
      <c r="F194" s="52"/>
    </row>
    <row r="195" spans="2:6" ht="16.5">
      <c r="B195" s="71" t="s">
        <v>132</v>
      </c>
      <c r="C195" s="76">
        <v>494844.85</v>
      </c>
      <c r="D195" s="76">
        <v>842428.41</v>
      </c>
      <c r="E195" s="76"/>
      <c r="F195" s="76"/>
    </row>
    <row r="196" spans="2:6" ht="16.5">
      <c r="B196" s="71" t="s">
        <v>246</v>
      </c>
      <c r="C196" s="76">
        <v>53382</v>
      </c>
      <c r="D196" s="76">
        <v>0</v>
      </c>
      <c r="E196" s="52"/>
      <c r="F196" s="52"/>
    </row>
    <row r="197" spans="2:6" ht="16.5">
      <c r="B197" s="71" t="s">
        <v>133</v>
      </c>
      <c r="C197" s="52">
        <v>60579.63</v>
      </c>
      <c r="D197" s="52">
        <v>81499.96</v>
      </c>
      <c r="E197" s="76"/>
      <c r="F197" s="76"/>
    </row>
    <row r="198" spans="2:6" ht="16.5">
      <c r="B198" s="71"/>
      <c r="C198" s="52"/>
      <c r="D198" s="52"/>
      <c r="E198" s="76"/>
      <c r="F198" s="76"/>
    </row>
    <row r="199" spans="2:6" ht="15.75">
      <c r="B199" s="78" t="s">
        <v>100</v>
      </c>
      <c r="C199" s="50">
        <f>SUM(C192:C198)</f>
        <v>8142002.93</v>
      </c>
      <c r="D199" s="50">
        <f>SUM(D192:D198)</f>
        <v>8236342.03</v>
      </c>
      <c r="E199" s="56"/>
      <c r="F199" s="56"/>
    </row>
    <row r="200" spans="5:6" ht="15">
      <c r="E200" s="56"/>
      <c r="F200" s="56"/>
    </row>
    <row r="201" spans="5:6" ht="15">
      <c r="E201" s="56"/>
      <c r="F201" s="56"/>
    </row>
    <row r="202" spans="5:6" ht="15">
      <c r="E202" s="56"/>
      <c r="F202" s="56"/>
    </row>
    <row r="203" spans="5:6" ht="15">
      <c r="E203" s="56"/>
      <c r="F203" s="56"/>
    </row>
    <row r="204" spans="5:6" ht="15">
      <c r="E204" s="56"/>
      <c r="F204" s="56"/>
    </row>
    <row r="205" spans="5:6" ht="15">
      <c r="E205" s="56"/>
      <c r="F205" s="56"/>
    </row>
    <row r="206" spans="2:6" ht="15" customHeight="1">
      <c r="B206" s="302">
        <v>16</v>
      </c>
      <c r="C206" s="302"/>
      <c r="D206" s="302"/>
      <c r="E206" s="302"/>
      <c r="F206" s="180"/>
    </row>
    <row r="207" spans="5:6" ht="15">
      <c r="E207" s="56"/>
      <c r="F207" s="56"/>
    </row>
    <row r="208" spans="5:6" ht="15">
      <c r="E208" s="56"/>
      <c r="F208" s="56"/>
    </row>
    <row r="209" spans="2:6" ht="15" customHeight="1">
      <c r="B209" s="177"/>
      <c r="C209" s="177"/>
      <c r="D209" s="177"/>
      <c r="E209" s="177"/>
      <c r="F209" s="177"/>
    </row>
    <row r="210" spans="5:6" ht="15">
      <c r="E210" s="56"/>
      <c r="F210" s="56"/>
    </row>
    <row r="211" spans="5:6" ht="15">
      <c r="E211" s="56"/>
      <c r="F211" s="56"/>
    </row>
    <row r="212" spans="5:6" ht="15">
      <c r="E212" s="56"/>
      <c r="F212" s="56"/>
    </row>
    <row r="213" spans="5:6" ht="15">
      <c r="E213" s="56"/>
      <c r="F213" s="56"/>
    </row>
    <row r="214" spans="5:6" ht="15">
      <c r="E214" s="56"/>
      <c r="F214" s="56"/>
    </row>
    <row r="215" spans="5:6" ht="15">
      <c r="E215" s="56"/>
      <c r="F215" s="56"/>
    </row>
    <row r="216" spans="5:6" ht="15">
      <c r="E216" s="56"/>
      <c r="F216" s="56"/>
    </row>
    <row r="217" spans="5:6" ht="15">
      <c r="E217" s="56"/>
      <c r="F217" s="56"/>
    </row>
    <row r="218" spans="5:6" ht="15">
      <c r="E218" s="56"/>
      <c r="F218" s="56"/>
    </row>
    <row r="219" spans="1:6" ht="16.5">
      <c r="A219" s="1">
        <v>39</v>
      </c>
      <c r="B219" s="102" t="s">
        <v>272</v>
      </c>
      <c r="C219" s="13" t="s">
        <v>205</v>
      </c>
      <c r="D219" s="13" t="s">
        <v>173</v>
      </c>
      <c r="E219" s="74"/>
      <c r="F219" s="74"/>
    </row>
    <row r="220" spans="2:7" ht="16.5" customHeight="1">
      <c r="B220" s="70"/>
      <c r="C220" s="15" t="s">
        <v>8</v>
      </c>
      <c r="D220" s="15" t="s">
        <v>8</v>
      </c>
      <c r="E220" s="177"/>
      <c r="F220" s="177"/>
      <c r="G220" s="177"/>
    </row>
    <row r="221" spans="2:6" ht="16.5">
      <c r="B221" s="71" t="s">
        <v>134</v>
      </c>
      <c r="C221" s="52">
        <v>15558</v>
      </c>
      <c r="D221" s="52">
        <v>19067</v>
      </c>
      <c r="E221" s="178"/>
      <c r="F221" s="178"/>
    </row>
    <row r="222" spans="2:6" ht="16.5">
      <c r="B222" s="71" t="s">
        <v>135</v>
      </c>
      <c r="C222" s="52">
        <v>6207242</v>
      </c>
      <c r="D222" s="52">
        <v>3606646</v>
      </c>
      <c r="E222" s="53"/>
      <c r="F222" s="53"/>
    </row>
    <row r="223" spans="2:6" ht="16.5">
      <c r="B223" s="71" t="s">
        <v>136</v>
      </c>
      <c r="C223" s="52">
        <v>6544243</v>
      </c>
      <c r="D223" s="52">
        <v>6543029</v>
      </c>
      <c r="E223" s="53"/>
      <c r="F223" s="53"/>
    </row>
    <row r="224" spans="2:6" ht="16.5">
      <c r="B224" s="71" t="s">
        <v>137</v>
      </c>
      <c r="C224" s="52">
        <v>14809671.6</v>
      </c>
      <c r="D224" s="52">
        <v>13592075.07</v>
      </c>
      <c r="E224" s="53"/>
      <c r="F224" s="53"/>
    </row>
    <row r="225" spans="2:6" ht="16.5">
      <c r="B225" s="71" t="s">
        <v>271</v>
      </c>
      <c r="C225" s="52">
        <v>1855300.92</v>
      </c>
      <c r="D225" s="52">
        <v>0</v>
      </c>
      <c r="E225" s="53"/>
      <c r="F225" s="53"/>
    </row>
    <row r="226" spans="2:6" ht="16.5">
      <c r="B226" s="71" t="s">
        <v>138</v>
      </c>
      <c r="C226" s="52">
        <v>48000</v>
      </c>
      <c r="D226" s="52">
        <v>32126.25</v>
      </c>
      <c r="E226" s="53"/>
      <c r="F226" s="53"/>
    </row>
    <row r="227" spans="2:6" ht="16.5">
      <c r="B227" s="71" t="s">
        <v>171</v>
      </c>
      <c r="C227" s="52">
        <f>760192.17-0.01</f>
        <v>760192.16</v>
      </c>
      <c r="D227" s="52">
        <v>819477.59</v>
      </c>
      <c r="E227" s="53"/>
      <c r="F227" s="53"/>
    </row>
    <row r="228" spans="2:6" ht="16.5">
      <c r="B228" s="71" t="s">
        <v>139</v>
      </c>
      <c r="C228" s="52">
        <v>1043282.5</v>
      </c>
      <c r="D228" s="52">
        <v>1111641.5</v>
      </c>
      <c r="E228" s="53"/>
      <c r="F228" s="53"/>
    </row>
    <row r="229" spans="2:6" ht="16.5">
      <c r="B229" s="71" t="s">
        <v>160</v>
      </c>
      <c r="C229" s="52">
        <v>0</v>
      </c>
      <c r="D229" s="52">
        <v>228235.59</v>
      </c>
      <c r="E229" s="53"/>
      <c r="F229" s="53"/>
    </row>
    <row r="230" spans="2:6" ht="16.5">
      <c r="B230" s="71" t="s">
        <v>161</v>
      </c>
      <c r="C230" s="52">
        <v>31500</v>
      </c>
      <c r="D230" s="52">
        <v>29500</v>
      </c>
      <c r="E230" s="53"/>
      <c r="F230" s="53"/>
    </row>
    <row r="231" spans="2:6" ht="16.5">
      <c r="B231" s="71" t="s">
        <v>191</v>
      </c>
      <c r="C231" s="52">
        <v>0</v>
      </c>
      <c r="D231" s="52">
        <v>282031</v>
      </c>
      <c r="E231" s="53"/>
      <c r="F231" s="53"/>
    </row>
    <row r="232" spans="2:6" ht="16.5">
      <c r="B232" s="71" t="s">
        <v>140</v>
      </c>
      <c r="C232" s="52">
        <v>11544</v>
      </c>
      <c r="D232" s="52">
        <v>0</v>
      </c>
      <c r="E232" s="53"/>
      <c r="F232" s="53"/>
    </row>
    <row r="233" spans="2:6" ht="16.5">
      <c r="B233" s="113" t="s">
        <v>247</v>
      </c>
      <c r="C233" s="51">
        <v>18000</v>
      </c>
      <c r="D233" s="51">
        <v>0</v>
      </c>
      <c r="E233" s="53"/>
      <c r="F233" s="53"/>
    </row>
    <row r="234" spans="2:6" ht="16.5">
      <c r="B234" s="113" t="s">
        <v>249</v>
      </c>
      <c r="C234" s="52">
        <v>8852</v>
      </c>
      <c r="D234" s="52">
        <v>0</v>
      </c>
      <c r="E234" s="53"/>
      <c r="F234" s="53"/>
    </row>
    <row r="235" spans="2:6" ht="16.5">
      <c r="B235" s="71" t="s">
        <v>248</v>
      </c>
      <c r="C235" s="52">
        <v>82757</v>
      </c>
      <c r="D235" s="52">
        <v>0</v>
      </c>
      <c r="E235" s="53"/>
      <c r="F235" s="53"/>
    </row>
    <row r="236" spans="2:6" ht="16.5">
      <c r="B236" s="78" t="s">
        <v>100</v>
      </c>
      <c r="C236" s="16">
        <f>SUM(C221:C235)</f>
        <v>31436143.180000003</v>
      </c>
      <c r="D236" s="16">
        <f>SUM(D221:D235)</f>
        <v>26263829</v>
      </c>
      <c r="E236" s="53"/>
      <c r="F236" s="53"/>
    </row>
    <row r="237" spans="5:6" ht="23.25" customHeight="1">
      <c r="E237" s="53"/>
      <c r="F237" s="53"/>
    </row>
    <row r="238" spans="1:6" ht="22.5" customHeight="1">
      <c r="A238" s="1" t="s">
        <v>296</v>
      </c>
      <c r="B238" s="104" t="s">
        <v>253</v>
      </c>
      <c r="C238" s="13" t="s">
        <v>205</v>
      </c>
      <c r="D238" s="13" t="s">
        <v>173</v>
      </c>
      <c r="E238" s="53"/>
      <c r="F238" s="53"/>
    </row>
    <row r="239" spans="2:6" ht="21.75" customHeight="1">
      <c r="B239" s="75"/>
      <c r="C239" s="15" t="s">
        <v>8</v>
      </c>
      <c r="D239" s="15" t="s">
        <v>8</v>
      </c>
      <c r="E239" s="53"/>
      <c r="F239" s="53"/>
    </row>
    <row r="240" spans="2:6" ht="16.5">
      <c r="B240" s="71" t="s">
        <v>101</v>
      </c>
      <c r="C240" s="52">
        <v>2914353</v>
      </c>
      <c r="D240" s="52">
        <v>2786328.53</v>
      </c>
      <c r="E240" s="53"/>
      <c r="F240" s="53"/>
    </row>
    <row r="241" spans="2:6" ht="16.5">
      <c r="B241" s="71" t="s">
        <v>102</v>
      </c>
      <c r="C241" s="52">
        <v>52077.25</v>
      </c>
      <c r="D241" s="52">
        <v>168676</v>
      </c>
      <c r="E241" s="53"/>
      <c r="F241" s="53"/>
    </row>
    <row r="242" spans="2:6" ht="16.5">
      <c r="B242" s="78" t="s">
        <v>100</v>
      </c>
      <c r="C242" s="16">
        <f>SUM(C240:C241)</f>
        <v>2966430.25</v>
      </c>
      <c r="D242" s="16">
        <f>SUM(D240:D241)</f>
        <v>2955004.53</v>
      </c>
      <c r="E242" s="53"/>
      <c r="F242" s="53"/>
    </row>
    <row r="243" spans="5:6" ht="16.5">
      <c r="E243" s="53"/>
      <c r="F243" s="53"/>
    </row>
    <row r="255" spans="1:7" ht="12.75">
      <c r="A255" s="302"/>
      <c r="B255" s="302"/>
      <c r="C255" s="302"/>
      <c r="D255" s="302"/>
      <c r="E255" s="302"/>
      <c r="F255" s="302"/>
      <c r="G255" s="302"/>
    </row>
    <row r="261" spans="2:6" ht="12.75">
      <c r="B261" s="302">
        <v>17</v>
      </c>
      <c r="C261" s="302"/>
      <c r="D261" s="302"/>
      <c r="E261" s="302"/>
      <c r="F261" s="180"/>
    </row>
    <row r="262" spans="1:7" ht="12.75">
      <c r="A262" s="302"/>
      <c r="B262" s="302"/>
      <c r="C262" s="302"/>
      <c r="D262" s="302"/>
      <c r="E262" s="302"/>
      <c r="F262" s="302"/>
      <c r="G262" s="302"/>
    </row>
    <row r="265" spans="1:7" ht="12.75">
      <c r="A265" s="302"/>
      <c r="B265" s="302"/>
      <c r="C265" s="302"/>
      <c r="D265" s="302"/>
      <c r="E265" s="302"/>
      <c r="F265" s="302"/>
      <c r="G265" s="302"/>
    </row>
    <row r="266" spans="1:7" ht="12.75">
      <c r="A266" s="302"/>
      <c r="B266" s="302"/>
      <c r="C266" s="302"/>
      <c r="D266" s="302"/>
      <c r="E266" s="302"/>
      <c r="F266" s="302"/>
      <c r="G266" s="302"/>
    </row>
  </sheetData>
  <sheetProtection/>
  <mergeCells count="13">
    <mergeCell ref="A136:E136"/>
    <mergeCell ref="A129:E129"/>
    <mergeCell ref="A172:E172"/>
    <mergeCell ref="A266:G266"/>
    <mergeCell ref="A265:G265"/>
    <mergeCell ref="A262:G262"/>
    <mergeCell ref="A255:G255"/>
    <mergeCell ref="B261:E261"/>
    <mergeCell ref="G42:K42"/>
    <mergeCell ref="B85:E85"/>
    <mergeCell ref="B206:E206"/>
    <mergeCell ref="A43:E43"/>
    <mergeCell ref="A160:E160"/>
  </mergeCells>
  <printOptions/>
  <pageMargins left="0.14" right="0.25" top="0.51" bottom="0.8" header="0.17"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dc:creator>
  <cp:keywords/>
  <dc:description/>
  <cp:lastModifiedBy>ASA</cp:lastModifiedBy>
  <cp:lastPrinted>2013-05-20T06:13:54Z</cp:lastPrinted>
  <dcterms:created xsi:type="dcterms:W3CDTF">2011-10-27T06:40:04Z</dcterms:created>
  <dcterms:modified xsi:type="dcterms:W3CDTF">2013-05-20T06:25:54Z</dcterms:modified>
  <cp:category/>
  <cp:version/>
  <cp:contentType/>
  <cp:contentStatus/>
</cp:coreProperties>
</file>